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450" windowWidth="16350" windowHeight="6690" firstSheet="2" activeTab="2"/>
  </bookViews>
  <sheets>
    <sheet name="1 FORMULA PAN SUREÑO" sheetId="1" r:id="rId1"/>
    <sheet name="2FORMULA PAN MANTEQUILLA 100 G " sheetId="2" r:id="rId2"/>
    <sheet name="3 PANESILLO DE MANTEQUILLA" sheetId="3" r:id="rId3"/>
    <sheet name="4 PAN TAJADO DE SEMILLAS 500 GR" sheetId="4" r:id="rId4"/>
    <sheet name="CROISSANT 65 GR" sheetId="5" r:id="rId5"/>
    <sheet name="PAN SIN GLUTEN" sheetId="6" r:id="rId6"/>
    <sheet name="PAN OCAÑERO 200g" sheetId="7" r:id="rId7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7" l="1"/>
  <c r="D64" i="7"/>
  <c r="D63" i="7"/>
  <c r="D62" i="7"/>
  <c r="D61" i="7"/>
  <c r="D60" i="7"/>
  <c r="D66" i="7" s="1"/>
  <c r="E32" i="7"/>
  <c r="D32" i="7"/>
  <c r="C32" i="7"/>
  <c r="D31" i="7"/>
  <c r="F31" i="7" s="1"/>
  <c r="F30" i="7"/>
  <c r="D30" i="7"/>
  <c r="D29" i="7"/>
  <c r="F29" i="7" s="1"/>
  <c r="F28" i="7"/>
  <c r="D28" i="7"/>
  <c r="D27" i="7"/>
  <c r="F27" i="7" s="1"/>
  <c r="F26" i="7"/>
  <c r="D26" i="7"/>
  <c r="D25" i="7"/>
  <c r="F25" i="7" s="1"/>
  <c r="F24" i="7"/>
  <c r="D24" i="7"/>
  <c r="D23" i="7"/>
  <c r="F23" i="7" s="1"/>
  <c r="F22" i="7"/>
  <c r="D22" i="7"/>
  <c r="D21" i="7"/>
  <c r="F21" i="7" s="1"/>
  <c r="F20" i="7"/>
  <c r="D20" i="7"/>
  <c r="D19" i="7"/>
  <c r="F19" i="7" s="1"/>
  <c r="F18" i="7"/>
  <c r="D18" i="7"/>
  <c r="D17" i="7"/>
  <c r="F17" i="7" s="1"/>
  <c r="F16" i="7"/>
  <c r="D16" i="7"/>
  <c r="D15" i="7"/>
  <c r="F15" i="7" s="1"/>
  <c r="F14" i="7"/>
  <c r="F32" i="7" l="1"/>
  <c r="F33" i="7" s="1"/>
  <c r="D40" i="6"/>
  <c r="D36" i="6"/>
  <c r="D35" i="6"/>
  <c r="D34" i="6"/>
  <c r="D33" i="6"/>
  <c r="D32" i="6"/>
  <c r="D31" i="6"/>
  <c r="D37" i="6" s="1"/>
  <c r="F20" i="6"/>
  <c r="D16" i="6"/>
  <c r="F16" i="6" s="1"/>
  <c r="D14" i="6"/>
  <c r="F14" i="6" s="1"/>
  <c r="D12" i="6"/>
  <c r="F12" i="6" s="1"/>
  <c r="D10" i="6"/>
  <c r="F10" i="6" s="1"/>
  <c r="D8" i="6"/>
  <c r="F8" i="6" s="1"/>
  <c r="F7" i="6"/>
  <c r="D7" i="6"/>
  <c r="D15" i="6" s="1"/>
  <c r="F15" i="6" s="1"/>
  <c r="B7" i="6"/>
  <c r="B21" i="6" s="1"/>
  <c r="F6" i="6"/>
  <c r="F5" i="6"/>
  <c r="D22" i="6" l="1"/>
  <c r="D9" i="6"/>
  <c r="F9" i="6" s="1"/>
  <c r="D11" i="6"/>
  <c r="F11" i="6" s="1"/>
  <c r="D13" i="6"/>
  <c r="F13" i="6" s="1"/>
  <c r="F22" i="6" s="1"/>
  <c r="F23" i="6" s="1"/>
  <c r="D70" i="5"/>
  <c r="D66" i="5"/>
  <c r="D65" i="5"/>
  <c r="D64" i="5"/>
  <c r="D63" i="5"/>
  <c r="D62" i="5"/>
  <c r="D61" i="5"/>
  <c r="D67" i="5" s="1"/>
  <c r="E32" i="5"/>
  <c r="D32" i="5"/>
  <c r="C32" i="5"/>
  <c r="D31" i="5"/>
  <c r="F31" i="5" s="1"/>
  <c r="F30" i="5"/>
  <c r="D30" i="5"/>
  <c r="D29" i="5"/>
  <c r="F29" i="5" s="1"/>
  <c r="F28" i="5"/>
  <c r="D28" i="5"/>
  <c r="D27" i="5"/>
  <c r="F27" i="5" s="1"/>
  <c r="F26" i="5"/>
  <c r="D26" i="5"/>
  <c r="D25" i="5"/>
  <c r="F25" i="5" s="1"/>
  <c r="F24" i="5"/>
  <c r="D24" i="5"/>
  <c r="D23" i="5"/>
  <c r="F23" i="5" s="1"/>
  <c r="F22" i="5"/>
  <c r="D22" i="5"/>
  <c r="D21" i="5"/>
  <c r="F21" i="5" s="1"/>
  <c r="F20" i="5"/>
  <c r="D20" i="5"/>
  <c r="D19" i="5"/>
  <c r="F19" i="5" s="1"/>
  <c r="F18" i="5"/>
  <c r="D18" i="5"/>
  <c r="D17" i="5"/>
  <c r="F17" i="5" s="1"/>
  <c r="F16" i="5"/>
  <c r="D16" i="5"/>
  <c r="D15" i="5"/>
  <c r="F15" i="5" s="1"/>
  <c r="F14" i="5"/>
  <c r="F32" i="5" s="1"/>
  <c r="F33" i="5" s="1"/>
  <c r="D39" i="4" l="1"/>
  <c r="D69" i="3"/>
  <c r="D70" i="2"/>
  <c r="D40" i="1"/>
  <c r="D35" i="4" l="1"/>
  <c r="D34" i="4"/>
  <c r="D33" i="4"/>
  <c r="D32" i="4"/>
  <c r="D31" i="4"/>
  <c r="D30" i="4"/>
  <c r="D65" i="3"/>
  <c r="D64" i="3"/>
  <c r="D63" i="3"/>
  <c r="D62" i="3"/>
  <c r="D61" i="3"/>
  <c r="D60" i="3"/>
  <c r="D66" i="3" s="1"/>
  <c r="D66" i="2"/>
  <c r="D65" i="2"/>
  <c r="D64" i="2"/>
  <c r="D63" i="2"/>
  <c r="D62" i="2"/>
  <c r="D61" i="2"/>
  <c r="D67" i="2" s="1"/>
  <c r="D36" i="1"/>
  <c r="D35" i="1"/>
  <c r="D34" i="1"/>
  <c r="D33" i="1"/>
  <c r="D32" i="1"/>
  <c r="D31" i="1"/>
  <c r="D37" i="1" s="1"/>
  <c r="D36" i="4" l="1"/>
  <c r="F17" i="4" l="1"/>
  <c r="E32" i="3"/>
  <c r="C32" i="3"/>
  <c r="D31" i="3"/>
  <c r="F31" i="3" s="1"/>
  <c r="F30" i="3"/>
  <c r="D30" i="3"/>
  <c r="D29" i="3"/>
  <c r="F29" i="3" s="1"/>
  <c r="F28" i="3"/>
  <c r="D28" i="3"/>
  <c r="D27" i="3"/>
  <c r="F27" i="3" s="1"/>
  <c r="D26" i="3"/>
  <c r="F26" i="3" s="1"/>
  <c r="D25" i="3"/>
  <c r="F25" i="3" s="1"/>
  <c r="D24" i="3"/>
  <c r="F24" i="3" s="1"/>
  <c r="D23" i="3"/>
  <c r="F23" i="3" s="1"/>
  <c r="F22" i="3"/>
  <c r="D22" i="3"/>
  <c r="D21" i="3"/>
  <c r="F21" i="3" s="1"/>
  <c r="D20" i="3"/>
  <c r="F20" i="3" s="1"/>
  <c r="D19" i="3"/>
  <c r="F19" i="3" s="1"/>
  <c r="D18" i="3"/>
  <c r="F18" i="3" s="1"/>
  <c r="D17" i="3"/>
  <c r="F17" i="3" s="1"/>
  <c r="F16" i="3"/>
  <c r="D16" i="3"/>
  <c r="D15" i="3"/>
  <c r="F15" i="3" s="1"/>
  <c r="F14" i="3"/>
  <c r="E32" i="2"/>
  <c r="C32" i="2"/>
  <c r="D31" i="2"/>
  <c r="F31" i="2" s="1"/>
  <c r="F30" i="2"/>
  <c r="D30" i="2"/>
  <c r="D29" i="2"/>
  <c r="F29" i="2" s="1"/>
  <c r="F28" i="2"/>
  <c r="D28" i="2"/>
  <c r="D27" i="2"/>
  <c r="F27" i="2" s="1"/>
  <c r="F26" i="2"/>
  <c r="D26" i="2"/>
  <c r="D25" i="2"/>
  <c r="F25" i="2" s="1"/>
  <c r="F24" i="2"/>
  <c r="D24" i="2"/>
  <c r="D23" i="2"/>
  <c r="F23" i="2" s="1"/>
  <c r="F22" i="2"/>
  <c r="D22" i="2"/>
  <c r="D21" i="2"/>
  <c r="F21" i="2" s="1"/>
  <c r="D20" i="2"/>
  <c r="F20" i="2" s="1"/>
  <c r="D19" i="2"/>
  <c r="F19" i="2" s="1"/>
  <c r="D18" i="2"/>
  <c r="F18" i="2" s="1"/>
  <c r="D17" i="2"/>
  <c r="F17" i="2" s="1"/>
  <c r="D16" i="2"/>
  <c r="F16" i="2" s="1"/>
  <c r="D15" i="2"/>
  <c r="F15" i="2" s="1"/>
  <c r="F14" i="2"/>
  <c r="D32" i="3" l="1"/>
  <c r="F32" i="3"/>
  <c r="F33" i="3" s="1"/>
  <c r="D32" i="2"/>
  <c r="F32" i="2"/>
  <c r="F33" i="2" s="1"/>
  <c r="F20" i="4" l="1"/>
  <c r="D7" i="4"/>
  <c r="B7" i="4"/>
  <c r="B21" i="4" s="1"/>
  <c r="F6" i="4"/>
  <c r="F5" i="4"/>
  <c r="F20" i="1"/>
  <c r="D7" i="1"/>
  <c r="D15" i="1" s="1"/>
  <c r="F15" i="1" s="1"/>
  <c r="B7" i="1"/>
  <c r="B21" i="1" s="1"/>
  <c r="F6" i="1"/>
  <c r="F5" i="1"/>
  <c r="F7" i="1" l="1"/>
  <c r="D9" i="4"/>
  <c r="F9" i="4" s="1"/>
  <c r="D11" i="4"/>
  <c r="F11" i="4" s="1"/>
  <c r="D13" i="4"/>
  <c r="F13" i="4" s="1"/>
  <c r="D15" i="4"/>
  <c r="F15" i="4" s="1"/>
  <c r="F7" i="4"/>
  <c r="D8" i="4"/>
  <c r="F8" i="4" s="1"/>
  <c r="D10" i="4"/>
  <c r="F10" i="4" s="1"/>
  <c r="D12" i="4"/>
  <c r="F12" i="4" s="1"/>
  <c r="D14" i="4"/>
  <c r="F14" i="4" s="1"/>
  <c r="D16" i="4"/>
  <c r="F16" i="4" s="1"/>
  <c r="D8" i="1"/>
  <c r="F8" i="1" s="1"/>
  <c r="D10" i="1"/>
  <c r="F10" i="1" s="1"/>
  <c r="D12" i="1"/>
  <c r="F12" i="1" s="1"/>
  <c r="D14" i="1"/>
  <c r="F14" i="1" s="1"/>
  <c r="D16" i="1"/>
  <c r="F16" i="1" s="1"/>
  <c r="D9" i="1"/>
  <c r="F9" i="1" s="1"/>
  <c r="D11" i="1"/>
  <c r="F11" i="1" s="1"/>
  <c r="D13" i="1"/>
  <c r="F13" i="1" s="1"/>
  <c r="F22" i="4" l="1"/>
  <c r="D22" i="4"/>
  <c r="F22" i="1"/>
  <c r="D22" i="1"/>
  <c r="F23" i="1" l="1"/>
  <c r="F23" i="4"/>
  <c r="A1" i="6"/>
  <c r="I53" i="7"/>
  <c r="A1" i="4"/>
  <c r="A1" i="1"/>
</calcChain>
</file>

<file path=xl/sharedStrings.xml><?xml version="1.0" encoding="utf-8"?>
<sst xmlns="http://schemas.openxmlformats.org/spreadsheetml/2006/main" count="299" uniqueCount="149">
  <si>
    <t>COSTEO</t>
  </si>
  <si>
    <t xml:space="preserve">Ingredientes </t>
  </si>
  <si>
    <t>Peso Gramos</t>
  </si>
  <si>
    <t>Costo Gramo</t>
  </si>
  <si>
    <t>Costo Total</t>
  </si>
  <si>
    <t xml:space="preserve">Total </t>
  </si>
  <si>
    <t xml:space="preserve">MARGARINA </t>
  </si>
  <si>
    <t>HUEVOS</t>
  </si>
  <si>
    <t>AGUA</t>
  </si>
  <si>
    <t xml:space="preserve">Peso batido </t>
  </si>
  <si>
    <t xml:space="preserve">Costo Total </t>
  </si>
  <si>
    <t>HARINA DE TRIGO</t>
  </si>
  <si>
    <t>HARINA DE MAIZ</t>
  </si>
  <si>
    <t xml:space="preserve">SAL </t>
  </si>
  <si>
    <t>SUERO</t>
  </si>
  <si>
    <t>LECHE EN POLOVO</t>
  </si>
  <si>
    <t xml:space="preserve">LEVADURA SECA </t>
  </si>
  <si>
    <t>QUESO COSTEÑO</t>
  </si>
  <si>
    <t>FECHA:</t>
  </si>
  <si>
    <t>PRODUCTO:</t>
  </si>
  <si>
    <t>FORMULACION:</t>
  </si>
  <si>
    <t xml:space="preserve">                                                                      </t>
  </si>
  <si>
    <t xml:space="preserve">                                                     </t>
  </si>
  <si>
    <t xml:space="preserve">INGREDIENTES </t>
  </si>
  <si>
    <t>%</t>
  </si>
  <si>
    <t xml:space="preserve">GRAMOS </t>
  </si>
  <si>
    <t>COSTO GRAMOS</t>
  </si>
  <si>
    <t>COSTO T-T GRA</t>
  </si>
  <si>
    <t>PROCESO</t>
  </si>
  <si>
    <t xml:space="preserve">HARINA CORRIENTE </t>
  </si>
  <si>
    <t>Pesar y medir los ingredientes de la formulacion</t>
  </si>
  <si>
    <t xml:space="preserve">AGUA </t>
  </si>
  <si>
    <t>TOTAL FORMULACION</t>
  </si>
  <si>
    <t>COSTO Gr</t>
  </si>
  <si>
    <t>OBSERVACIONES</t>
  </si>
  <si>
    <t xml:space="preserve">FOTO PRODUCTO TERMINADO </t>
  </si>
  <si>
    <t>FIRMA</t>
  </si>
  <si>
    <t>AZUCAR CORRIENTE</t>
  </si>
  <si>
    <t xml:space="preserve">HUEVOS </t>
  </si>
  <si>
    <t>LECHE EN POLVO</t>
  </si>
  <si>
    <t>L</t>
  </si>
  <si>
    <t>ESENCIA DE MANTEQUILLA</t>
  </si>
  <si>
    <t>RELLENO</t>
  </si>
  <si>
    <t xml:space="preserve">QUESO COSTEÑO </t>
  </si>
  <si>
    <t xml:space="preserve">BOLSA EMPAQUE </t>
  </si>
  <si>
    <t xml:space="preserve">MARGARINA EMPASTE HOJALDRE </t>
  </si>
  <si>
    <t>SALEN 4 UNIDADES DE 100 GRAMOS</t>
  </si>
  <si>
    <t>EMPACADA EN BOLSAS</t>
  </si>
  <si>
    <t>MANTEQUILLA</t>
  </si>
  <si>
    <t xml:space="preserve">MARGARINA   </t>
  </si>
  <si>
    <t xml:space="preserve">POLVO PARA HORNEAR </t>
  </si>
  <si>
    <t>COLOR AMARILLO</t>
  </si>
  <si>
    <t>LEVADURA ENSTANTANEA</t>
  </si>
  <si>
    <t>ESENCIA DE COCO</t>
  </si>
  <si>
    <t xml:space="preserve">SALVADO DE TRIGO </t>
  </si>
  <si>
    <t xml:space="preserve">ACEITE DE OLIVA </t>
  </si>
  <si>
    <t xml:space="preserve">LEVADURA INSTANTANEA </t>
  </si>
  <si>
    <t>SEMILLA DE GIRASOL</t>
  </si>
  <si>
    <t xml:space="preserve">SEMILLA DE LINAZA </t>
  </si>
  <si>
    <t xml:space="preserve">SEMILLA DE QUINUA </t>
  </si>
  <si>
    <t xml:space="preserve">SEMILLA DE AMAPOLA </t>
  </si>
  <si>
    <t>SEMILLA DE AJONJOLI</t>
  </si>
  <si>
    <t>INGREDIENTE</t>
  </si>
  <si>
    <t>GRAMOS</t>
  </si>
  <si>
    <t xml:space="preserve"> COSTO TOT </t>
  </si>
  <si>
    <t>MASA</t>
  </si>
  <si>
    <t>Total costos de materia prima.</t>
  </si>
  <si>
    <t>Invercion.</t>
  </si>
  <si>
    <t>Materia prima y manofactura</t>
  </si>
  <si>
    <t>Rentabilidad, % de lo invertido.</t>
  </si>
  <si>
    <t>PRECIO VENTA</t>
  </si>
  <si>
    <t xml:space="preserve">PAN TAJADO DE SEMILLAS DE 500 GRAMOS MOLDE   </t>
  </si>
  <si>
    <t xml:space="preserve">PANESILLOS DE MANTEQUILLA 20 GRAMOS UNIDAD 20 UNIDADES EN BOLSA = 400 GRAMOS TOTAL  </t>
  </si>
  <si>
    <t xml:space="preserve">PAN MANTEQUILLA CON QUESO DE 100 GRAMOS - 4 UNIDADES EN LA BOLSA TOTAL 400 GRAMOS    </t>
  </si>
  <si>
    <t xml:space="preserve">PAN SUREÑO   20 GRAMOS PIQUE O 20 UNIDADES EN LA  BOLSA 400 GRAMOS EN TOTAL .  </t>
  </si>
  <si>
    <t xml:space="preserve">FORMULA  PAN DE SEMILLAS 500 GRAMOS MASA TOTAL </t>
  </si>
  <si>
    <t xml:space="preserve">AZUCAR CORRIENTE </t>
  </si>
  <si>
    <t xml:space="preserve">FORMULA PANADERIA  LIBERPAN </t>
  </si>
  <si>
    <t xml:space="preserve">MASA ALIÑADA </t>
  </si>
  <si>
    <t xml:space="preserve">PANESILLOS DE MANTEQUILLA </t>
  </si>
  <si>
    <t xml:space="preserve">FORMULA PANADERIA LIBERPAN </t>
  </si>
  <si>
    <t xml:space="preserve">MASA PAN ALIÑADO </t>
  </si>
  <si>
    <t xml:space="preserve"> FORMULA PAN MANTEQUILLA DE 100 GRAMOS MASA O PIQUE .</t>
  </si>
  <si>
    <t xml:space="preserve">FORMULA  PAN SUREÑO </t>
  </si>
  <si>
    <t xml:space="preserve">PROPIONATO DE CALCIO </t>
  </si>
  <si>
    <t>carrulla</t>
  </si>
  <si>
    <t>carulla</t>
  </si>
  <si>
    <t xml:space="preserve">FORMULA CROISSANT PANADERIA LIBERPAN BARRANQUILLA   </t>
  </si>
  <si>
    <t xml:space="preserve">PASTA SEMIHOJALDREADA </t>
  </si>
  <si>
    <t xml:space="preserve">CROISSANT </t>
  </si>
  <si>
    <t xml:space="preserve">HARINA PASTELERA </t>
  </si>
  <si>
    <t>Formar un volcan en la harina de trigo y agregar levadura,azucar y la tercera parte del agua</t>
  </si>
  <si>
    <t xml:space="preserve">AZUCAR CORRIEN </t>
  </si>
  <si>
    <t xml:space="preserve">Agregar la a la harina la sal,margarina industrial </t>
  </si>
  <si>
    <t xml:space="preserve">MANTEQUILLA COLANTA  </t>
  </si>
  <si>
    <t xml:space="preserve">Formar una masa suave y manejable </t>
  </si>
  <si>
    <t xml:space="preserve">LEVADURA SECA  </t>
  </si>
  <si>
    <t xml:space="preserve">Dar un reposo a la masa de minimo 15 minutos enbuelta en un plastico </t>
  </si>
  <si>
    <t xml:space="preserve">ESENCIA DE MANTEQUILLA </t>
  </si>
  <si>
    <t xml:space="preserve">Empastar la masa dandole dos bueltas dobles y una sencilla </t>
  </si>
  <si>
    <t xml:space="preserve">MARGARINA HOJALDRE VITINA  </t>
  </si>
  <si>
    <t xml:space="preserve">Estirar la masa a un grosor de 3 milimetros y formar CROISSANT. </t>
  </si>
  <si>
    <t xml:space="preserve">LECHE EN POLVO </t>
  </si>
  <si>
    <t>Darle un crecimiento o fermentacion de minimo 60 minutos maximo 75 minutos . pintar con huevo batido y esencia de mantequilla.</t>
  </si>
  <si>
    <t xml:space="preserve">Temperatura de horno 170 °c </t>
  </si>
  <si>
    <t xml:space="preserve">Tiempo de horneo 15 a 25 minutos aproximadamente según el tamaño  </t>
  </si>
  <si>
    <t xml:space="preserve">DE ESTA FORMULA SALEN 470 UNIDADES DE 65 GRAMOS </t>
  </si>
  <si>
    <t xml:space="preserve">TOTAL GASTO MATERIA PRIMA 158875 </t>
  </si>
  <si>
    <t xml:space="preserve">COSTO GRAMOS DE MASA 5,20 </t>
  </si>
  <si>
    <t xml:space="preserve">65  GRAMOS POR $ 5,20  = 338 POR 3 = $ 1015 PESOS </t>
  </si>
  <si>
    <t xml:space="preserve">FORMULA CROISSANT PARA VENDER $ 1015 POR UNIDAD </t>
  </si>
  <si>
    <t xml:space="preserve">MASA UNIDA </t>
  </si>
  <si>
    <t xml:space="preserve">FORMULA PAN SIN GLUTEN LIBERPAN </t>
  </si>
  <si>
    <t xml:space="preserve">FORMULA PAN MOLDE ALIÑADO SIN  GLUTEN </t>
  </si>
  <si>
    <t>GLUTENFRI</t>
  </si>
  <si>
    <t xml:space="preserve">HARINA DE ARROZ </t>
  </si>
  <si>
    <t>TOTAL %</t>
  </si>
  <si>
    <t>SAL</t>
  </si>
  <si>
    <t>LEVADURA SECA</t>
  </si>
  <si>
    <t xml:space="preserve">ESENCIA DE VAINILLA </t>
  </si>
  <si>
    <t xml:space="preserve">CHIA </t>
  </si>
  <si>
    <t xml:space="preserve">MOLDE HORNEABLE </t>
  </si>
  <si>
    <t>PAN BURRO ALIÑADO  DE QUESO  $ 3000</t>
  </si>
  <si>
    <t>precio de venta</t>
  </si>
  <si>
    <t xml:space="preserve">PANADERIA LIBERPAN </t>
  </si>
  <si>
    <t xml:space="preserve">CIUDAD Barranquilla </t>
  </si>
  <si>
    <t xml:space="preserve">MASA  DULCE </t>
  </si>
  <si>
    <t xml:space="preserve">FORMULA: MASA PAN DE TIEMPO TIPO OCAÑERO  </t>
  </si>
  <si>
    <t xml:space="preserve">HARINA CORRIENTE  </t>
  </si>
  <si>
    <t xml:space="preserve">Agregar a la mojadora  agua fria a 24 °c , azucar y levadura seca homogenizar en primera velocidad por 30 segundo aproximadamente </t>
  </si>
  <si>
    <t xml:space="preserve">Agregar harina de trigo, sal mejorador, antimhoo, esencia y margarina al final y omogenizar por 1 minuto. Pasar a segunda velocidad y clindrar por 2 o 3 minutos </t>
  </si>
  <si>
    <t xml:space="preserve">PANELA RALLADA </t>
  </si>
  <si>
    <t xml:space="preserve">Llevar la masa a la cilindradora y cilindrar a buena elasticiadad o punto de tela </t>
  </si>
  <si>
    <t>MARGARINA INDUSTRIAL</t>
  </si>
  <si>
    <t xml:space="preserve">Cortar piques según el pan a desarrollar de $ 300 pique de 40  gramos.
Relleno queso dulce 3 gramos. Cobertura queso dulce 2 gramos </t>
  </si>
  <si>
    <t xml:space="preserve">Enlatar y llevar a cuarto de crecimiento a vapor con una temperatura por debajo de 35 °c 80 de humedad relativa </t>
  </si>
  <si>
    <t xml:space="preserve">ESENCIA DE INOJO </t>
  </si>
  <si>
    <t xml:space="preserve">Dar un tiempo de fermentacion o crecimiento de  3 a 4 horas o hasta que doble su tamaño </t>
  </si>
  <si>
    <t xml:space="preserve">PROPIONATO DE CALCIO  </t>
  </si>
  <si>
    <t>Hornear a 150 °c.</t>
  </si>
  <si>
    <t xml:space="preserve">Tiempo de horneado 25 minutos aproximadamente </t>
  </si>
  <si>
    <t xml:space="preserve">ANIZ EN GRANO </t>
  </si>
  <si>
    <t xml:space="preserve">Llevar a cuarto de enfriamiento y dejar reposar por minimo 1 hora maximo 2 horas y empacar </t>
  </si>
  <si>
    <t>Llevar a canastillas y a sala de despacho con unidades contadas.</t>
  </si>
  <si>
    <t xml:space="preserve">PAN OCAÑERO </t>
  </si>
  <si>
    <t>MASA UNIDAD</t>
  </si>
  <si>
    <t>Precio SUGERIDO</t>
  </si>
  <si>
    <t>PAN OCAÑERO 200gr</t>
  </si>
  <si>
    <t>CROISSANT DE 65 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</si>
</sst>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00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9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i/>
      <sz val="12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7">
    <xf numFmtId="0" fontId="0" fillId="0" borderId="0" xfId="0"/>
    <xf numFmtId="165" fontId="3" fillId="0" borderId="1" xfId="2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0" fillId="0" borderId="1" xfId="2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center"/>
    </xf>
    <xf numFmtId="43" fontId="3" fillId="0" borderId="1" xfId="1" applyNumberFormat="1" applyFont="1" applyBorder="1" applyAlignment="1"/>
    <xf numFmtId="167" fontId="3" fillId="0" borderId="1" xfId="1" applyNumberFormat="1" applyFont="1" applyBorder="1" applyAlignment="1">
      <alignment horizontal="center"/>
    </xf>
    <xf numFmtId="43" fontId="0" fillId="0" borderId="1" xfId="1" applyNumberFormat="1" applyFont="1" applyBorder="1" applyAlignment="1"/>
    <xf numFmtId="0" fontId="3" fillId="0" borderId="1" xfId="0" applyFont="1" applyBorder="1" applyAlignment="1">
      <alignment horizontal="left"/>
    </xf>
    <xf numFmtId="1" fontId="3" fillId="0" borderId="1" xfId="0" applyNumberFormat="1" applyFont="1" applyBorder="1" applyAlignment="1"/>
    <xf numFmtId="1" fontId="4" fillId="0" borderId="1" xfId="0" applyNumberFormat="1" applyFont="1" applyBorder="1" applyAlignment="1">
      <alignment horizontal="right"/>
    </xf>
    <xf numFmtId="43" fontId="4" fillId="0" borderId="1" xfId="1" applyNumberFormat="1" applyFont="1" applyBorder="1" applyAlignment="1"/>
    <xf numFmtId="1" fontId="4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4" fillId="3" borderId="1" xfId="0" applyFont="1" applyFill="1" applyBorder="1" applyAlignment="1">
      <alignment horizontal="center"/>
    </xf>
    <xf numFmtId="167" fontId="4" fillId="3" borderId="1" xfId="1" applyNumberFormat="1" applyFont="1" applyFill="1" applyBorder="1" applyAlignment="1">
      <alignment horizontal="center"/>
    </xf>
    <xf numFmtId="10" fontId="0" fillId="3" borderId="0" xfId="0" applyNumberFormat="1" applyFill="1"/>
    <xf numFmtId="0" fontId="5" fillId="4" borderId="0" xfId="0" applyFont="1" applyFill="1" applyBorder="1" applyAlignment="1">
      <alignment horizontal="center"/>
    </xf>
    <xf numFmtId="43" fontId="6" fillId="2" borderId="2" xfId="1" applyNumberFormat="1" applyFont="1" applyFill="1" applyBorder="1" applyAlignment="1">
      <alignment horizontal="center"/>
    </xf>
    <xf numFmtId="0" fontId="0" fillId="5" borderId="3" xfId="0" applyFill="1" applyBorder="1"/>
    <xf numFmtId="0" fontId="0" fillId="5" borderId="4" xfId="0" applyFill="1" applyBorder="1"/>
    <xf numFmtId="10" fontId="0" fillId="5" borderId="4" xfId="0" applyNumberFormat="1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0" xfId="0" applyFill="1" applyBorder="1"/>
    <xf numFmtId="10" fontId="0" fillId="5" borderId="0" xfId="0" applyNumberFormat="1" applyFill="1" applyBorder="1"/>
    <xf numFmtId="0" fontId="0" fillId="5" borderId="7" xfId="0" applyFill="1" applyBorder="1"/>
    <xf numFmtId="0" fontId="8" fillId="5" borderId="6" xfId="0" applyFont="1" applyFill="1" applyBorder="1"/>
    <xf numFmtId="0" fontId="8" fillId="5" borderId="0" xfId="0" applyFont="1" applyFill="1" applyBorder="1"/>
    <xf numFmtId="10" fontId="8" fillId="5" borderId="0" xfId="0" applyNumberFormat="1" applyFont="1" applyFill="1" applyBorder="1"/>
    <xf numFmtId="0" fontId="8" fillId="5" borderId="7" xfId="0" applyFont="1" applyFill="1" applyBorder="1"/>
    <xf numFmtId="0" fontId="8" fillId="5" borderId="8" xfId="0" applyFont="1" applyFill="1" applyBorder="1"/>
    <xf numFmtId="0" fontId="8" fillId="5" borderId="9" xfId="0" applyFont="1" applyFill="1" applyBorder="1"/>
    <xf numFmtId="10" fontId="8" fillId="5" borderId="8" xfId="0" applyNumberFormat="1" applyFont="1" applyFill="1" applyBorder="1"/>
    <xf numFmtId="0" fontId="8" fillId="5" borderId="10" xfId="0" applyFont="1" applyFill="1" applyBorder="1"/>
    <xf numFmtId="0" fontId="8" fillId="5" borderId="11" xfId="0" applyFont="1" applyFill="1" applyBorder="1"/>
    <xf numFmtId="0" fontId="8" fillId="5" borderId="12" xfId="0" applyFont="1" applyFill="1" applyBorder="1"/>
    <xf numFmtId="10" fontId="8" fillId="5" borderId="12" xfId="0" applyNumberFormat="1" applyFont="1" applyFill="1" applyBorder="1"/>
    <xf numFmtId="0" fontId="8" fillId="5" borderId="13" xfId="0" applyFont="1" applyFill="1" applyBorder="1"/>
    <xf numFmtId="10" fontId="9" fillId="5" borderId="16" xfId="0" applyNumberFormat="1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/>
    </xf>
    <xf numFmtId="0" fontId="10" fillId="5" borderId="14" xfId="0" applyFont="1" applyFill="1" applyBorder="1" applyAlignment="1">
      <alignment horizontal="center"/>
    </xf>
    <xf numFmtId="10" fontId="8" fillId="5" borderId="19" xfId="0" applyNumberFormat="1" applyFont="1" applyFill="1" applyBorder="1" applyAlignment="1">
      <alignment horizontal="center"/>
    </xf>
    <xf numFmtId="3" fontId="8" fillId="5" borderId="19" xfId="0" applyNumberFormat="1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/>
    </xf>
    <xf numFmtId="0" fontId="8" fillId="5" borderId="19" xfId="0" applyFont="1" applyFill="1" applyBorder="1"/>
    <xf numFmtId="0" fontId="8" fillId="5" borderId="21" xfId="0" applyFont="1" applyFill="1" applyBorder="1" applyAlignment="1">
      <alignment horizontal="left"/>
    </xf>
    <xf numFmtId="0" fontId="8" fillId="5" borderId="22" xfId="0" applyFont="1" applyFill="1" applyBorder="1" applyAlignment="1">
      <alignment horizontal="left"/>
    </xf>
    <xf numFmtId="10" fontId="8" fillId="5" borderId="23" xfId="0" applyNumberFormat="1" applyFont="1" applyFill="1" applyBorder="1" applyAlignment="1">
      <alignment horizontal="center"/>
    </xf>
    <xf numFmtId="3" fontId="8" fillId="5" borderId="23" xfId="0" applyNumberFormat="1" applyFont="1" applyFill="1" applyBorder="1" applyAlignment="1">
      <alignment horizontal="center"/>
    </xf>
    <xf numFmtId="0" fontId="8" fillId="5" borderId="23" xfId="0" applyFont="1" applyFill="1" applyBorder="1" applyAlignment="1">
      <alignment horizontal="center"/>
    </xf>
    <xf numFmtId="0" fontId="8" fillId="5" borderId="21" xfId="0" applyFont="1" applyFill="1" applyBorder="1" applyAlignment="1">
      <alignment horizontal="center"/>
    </xf>
    <xf numFmtId="0" fontId="8" fillId="5" borderId="24" xfId="0" applyFont="1" applyFill="1" applyBorder="1" applyAlignment="1">
      <alignment horizontal="left"/>
    </xf>
    <xf numFmtId="0" fontId="8" fillId="5" borderId="24" xfId="0" applyFont="1" applyFill="1" applyBorder="1"/>
    <xf numFmtId="0" fontId="8" fillId="5" borderId="22" xfId="0" applyFont="1" applyFill="1" applyBorder="1"/>
    <xf numFmtId="0" fontId="8" fillId="5" borderId="21" xfId="0" applyFont="1" applyFill="1" applyBorder="1"/>
    <xf numFmtId="0" fontId="11" fillId="5" borderId="6" xfId="0" applyFont="1" applyFill="1" applyBorder="1"/>
    <xf numFmtId="10" fontId="8" fillId="5" borderId="26" xfId="0" applyNumberFormat="1" applyFont="1" applyFill="1" applyBorder="1"/>
    <xf numFmtId="0" fontId="8" fillId="5" borderId="26" xfId="0" applyFont="1" applyFill="1" applyBorder="1"/>
    <xf numFmtId="0" fontId="9" fillId="5" borderId="14" xfId="0" applyFont="1" applyFill="1" applyBorder="1"/>
    <xf numFmtId="0" fontId="12" fillId="5" borderId="27" xfId="0" applyFont="1" applyFill="1" applyBorder="1"/>
    <xf numFmtId="10" fontId="8" fillId="5" borderId="16" xfId="0" applyNumberFormat="1" applyFont="1" applyFill="1" applyBorder="1"/>
    <xf numFmtId="0" fontId="8" fillId="5" borderId="14" xfId="0" applyFont="1" applyFill="1" applyBorder="1" applyAlignment="1">
      <alignment horizontal="center"/>
    </xf>
    <xf numFmtId="0" fontId="8" fillId="5" borderId="16" xfId="0" applyFont="1" applyFill="1" applyBorder="1"/>
    <xf numFmtId="0" fontId="8" fillId="5" borderId="27" xfId="0" applyFont="1" applyFill="1" applyBorder="1"/>
    <xf numFmtId="0" fontId="8" fillId="5" borderId="15" xfId="0" applyFont="1" applyFill="1" applyBorder="1"/>
    <xf numFmtId="4" fontId="8" fillId="5" borderId="16" xfId="0" applyNumberFormat="1" applyFont="1" applyFill="1" applyBorder="1"/>
    <xf numFmtId="0" fontId="13" fillId="5" borderId="0" xfId="0" applyFont="1" applyFill="1" applyBorder="1" applyAlignment="1">
      <alignment horizontal="left"/>
    </xf>
    <xf numFmtId="0" fontId="9" fillId="5" borderId="6" xfId="0" applyFont="1" applyFill="1" applyBorder="1"/>
    <xf numFmtId="0" fontId="11" fillId="5" borderId="14" xfId="0" applyFont="1" applyFill="1" applyBorder="1"/>
    <xf numFmtId="10" fontId="8" fillId="5" borderId="27" xfId="0" applyNumberFormat="1" applyFont="1" applyFill="1" applyBorder="1"/>
    <xf numFmtId="0" fontId="8" fillId="5" borderId="4" xfId="0" applyFont="1" applyFill="1" applyBorder="1"/>
    <xf numFmtId="0" fontId="11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left"/>
    </xf>
    <xf numFmtId="0" fontId="11" fillId="5" borderId="12" xfId="0" applyFont="1" applyFill="1" applyBorder="1" applyAlignment="1">
      <alignment horizontal="left"/>
    </xf>
    <xf numFmtId="0" fontId="11" fillId="5" borderId="3" xfId="0" applyFont="1" applyFill="1" applyBorder="1" applyAlignment="1">
      <alignment horizontal="left"/>
    </xf>
    <xf numFmtId="0" fontId="11" fillId="5" borderId="4" xfId="0" applyFont="1" applyFill="1" applyBorder="1" applyAlignment="1">
      <alignment horizontal="left"/>
    </xf>
    <xf numFmtId="10" fontId="11" fillId="5" borderId="4" xfId="0" applyNumberFormat="1" applyFont="1" applyFill="1" applyBorder="1" applyAlignment="1">
      <alignment horizontal="left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left"/>
    </xf>
    <xf numFmtId="10" fontId="11" fillId="5" borderId="0" xfId="0" applyNumberFormat="1" applyFont="1" applyFill="1" applyBorder="1" applyAlignment="1">
      <alignment horizontal="left"/>
    </xf>
    <xf numFmtId="0" fontId="8" fillId="5" borderId="0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12" fillId="5" borderId="6" xfId="0" applyFont="1" applyFill="1" applyBorder="1"/>
    <xf numFmtId="0" fontId="12" fillId="5" borderId="21" xfId="0" applyFont="1" applyFill="1" applyBorder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0" xfId="0"/>
    <xf numFmtId="9" fontId="0" fillId="8" borderId="0" xfId="0" applyNumberFormat="1" applyFill="1"/>
    <xf numFmtId="0" fontId="0" fillId="0" borderId="0" xfId="0" applyFill="1"/>
    <xf numFmtId="10" fontId="0" fillId="0" borderId="0" xfId="2" applyNumberFormat="1" applyFont="1" applyFill="1"/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13" fillId="5" borderId="0" xfId="0" applyFont="1" applyFill="1" applyBorder="1" applyAlignment="1">
      <alignment horizontal="left"/>
    </xf>
    <xf numFmtId="0" fontId="8" fillId="5" borderId="21" xfId="0" applyFont="1" applyFill="1" applyBorder="1" applyAlignment="1">
      <alignment horizontal="left"/>
    </xf>
    <xf numFmtId="0" fontId="8" fillId="5" borderId="24" xfId="0" applyFont="1" applyFill="1" applyBorder="1" applyAlignment="1">
      <alignment horizontal="left"/>
    </xf>
    <xf numFmtId="0" fontId="8" fillId="5" borderId="22" xfId="0" applyFont="1" applyFill="1" applyBorder="1" applyAlignment="1">
      <alignment horizontal="left"/>
    </xf>
    <xf numFmtId="0" fontId="0" fillId="0" borderId="0" xfId="0"/>
    <xf numFmtId="0" fontId="9" fillId="5" borderId="14" xfId="0" applyFont="1" applyFill="1" applyBorder="1" applyAlignment="1">
      <alignment horizontal="center"/>
    </xf>
    <xf numFmtId="0" fontId="0" fillId="0" borderId="0" xfId="0"/>
    <xf numFmtId="0" fontId="8" fillId="5" borderId="28" xfId="0" applyFont="1" applyFill="1" applyBorder="1"/>
    <xf numFmtId="0" fontId="14" fillId="7" borderId="0" xfId="0" applyFont="1" applyFill="1"/>
    <xf numFmtId="9" fontId="0" fillId="9" borderId="0" xfId="0" applyNumberFormat="1" applyFill="1"/>
    <xf numFmtId="3" fontId="0" fillId="9" borderId="0" xfId="0" applyNumberFormat="1" applyFill="1"/>
    <xf numFmtId="0" fontId="15" fillId="0" borderId="0" xfId="0" applyFont="1"/>
    <xf numFmtId="3" fontId="0" fillId="7" borderId="0" xfId="0" applyNumberFormat="1" applyFill="1"/>
    <xf numFmtId="3" fontId="0" fillId="8" borderId="0" xfId="0" applyNumberFormat="1" applyFill="1"/>
    <xf numFmtId="3" fontId="0" fillId="0" borderId="0" xfId="0" applyNumberFormat="1" applyFill="1"/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13" fillId="5" borderId="0" xfId="0" applyFont="1" applyFill="1" applyBorder="1" applyAlignment="1">
      <alignment horizontal="left"/>
    </xf>
    <xf numFmtId="0" fontId="8" fillId="5" borderId="21" xfId="0" applyFont="1" applyFill="1" applyBorder="1" applyAlignment="1">
      <alignment horizontal="left"/>
    </xf>
    <xf numFmtId="0" fontId="8" fillId="5" borderId="22" xfId="0" applyFont="1" applyFill="1" applyBorder="1" applyAlignment="1">
      <alignment horizontal="left"/>
    </xf>
    <xf numFmtId="0" fontId="0" fillId="0" borderId="0" xfId="0"/>
    <xf numFmtId="0" fontId="12" fillId="5" borderId="14" xfId="0" applyFont="1" applyFill="1" applyBorder="1" applyAlignment="1">
      <alignment horizontal="center"/>
    </xf>
    <xf numFmtId="0" fontId="12" fillId="5" borderId="21" xfId="0" applyFont="1" applyFill="1" applyBorder="1" applyAlignment="1">
      <alignment horizontal="left"/>
    </xf>
    <xf numFmtId="10" fontId="0" fillId="8" borderId="0" xfId="2" applyNumberFormat="1" applyFont="1" applyFill="1"/>
    <xf numFmtId="0" fontId="8" fillId="5" borderId="0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left"/>
    </xf>
    <xf numFmtId="0" fontId="11" fillId="5" borderId="27" xfId="0" applyFont="1" applyFill="1" applyBorder="1" applyAlignment="1">
      <alignment horizontal="left"/>
    </xf>
    <xf numFmtId="0" fontId="11" fillId="5" borderId="15" xfId="0" applyFont="1" applyFill="1" applyBorder="1" applyAlignment="1">
      <alignment horizontal="left"/>
    </xf>
    <xf numFmtId="0" fontId="12" fillId="5" borderId="0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left"/>
    </xf>
    <xf numFmtId="0" fontId="13" fillId="5" borderId="0" xfId="0" applyFont="1" applyFill="1" applyBorder="1" applyAlignment="1">
      <alignment horizontal="left"/>
    </xf>
    <xf numFmtId="0" fontId="13" fillId="5" borderId="7" xfId="0" applyFont="1" applyFill="1" applyBorder="1" applyAlignment="1">
      <alignment horizontal="left"/>
    </xf>
    <xf numFmtId="0" fontId="8" fillId="5" borderId="21" xfId="0" applyFont="1" applyFill="1" applyBorder="1" applyAlignment="1">
      <alignment horizontal="left" wrapText="1"/>
    </xf>
    <xf numFmtId="0" fontId="8" fillId="5" borderId="24" xfId="0" applyFont="1" applyFill="1" applyBorder="1" applyAlignment="1">
      <alignment horizontal="left" wrapText="1"/>
    </xf>
    <xf numFmtId="0" fontId="8" fillId="5" borderId="22" xfId="0" applyFont="1" applyFill="1" applyBorder="1" applyAlignment="1">
      <alignment horizontal="left" wrapText="1"/>
    </xf>
    <xf numFmtId="0" fontId="8" fillId="5" borderId="21" xfId="0" applyFont="1" applyFill="1" applyBorder="1" applyAlignment="1">
      <alignment horizontal="left"/>
    </xf>
    <xf numFmtId="0" fontId="8" fillId="5" borderId="24" xfId="0" applyFont="1" applyFill="1" applyBorder="1" applyAlignment="1">
      <alignment horizontal="left"/>
    </xf>
    <xf numFmtId="0" fontId="8" fillId="5" borderId="22" xfId="0" applyFont="1" applyFill="1" applyBorder="1" applyAlignment="1">
      <alignment horizontal="left"/>
    </xf>
    <xf numFmtId="0" fontId="8" fillId="5" borderId="25" xfId="0" applyFont="1" applyFill="1" applyBorder="1" applyAlignment="1">
      <alignment horizontal="left" wrapText="1"/>
    </xf>
    <xf numFmtId="0" fontId="7" fillId="5" borderId="6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17" fontId="8" fillId="5" borderId="0" xfId="0" applyNumberFormat="1" applyFont="1" applyFill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0" fontId="0" fillId="0" borderId="0" xfId="0"/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5" borderId="17" xfId="0" applyFont="1" applyFill="1" applyBorder="1" applyAlignment="1">
      <alignment horizontal="left"/>
    </xf>
    <xf numFmtId="0" fontId="8" fillId="5" borderId="18" xfId="0" applyFont="1" applyFill="1" applyBorder="1" applyAlignment="1">
      <alignment horizontal="left"/>
    </xf>
    <xf numFmtId="0" fontId="8" fillId="5" borderId="20" xfId="0" applyFont="1" applyFill="1" applyBorder="1" applyAlignment="1">
      <alignment horizontal="left"/>
    </xf>
    <xf numFmtId="0" fontId="8" fillId="5" borderId="8" xfId="0" applyFont="1" applyFill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38</xdr:row>
      <xdr:rowOff>38100</xdr:rowOff>
    </xdr:from>
    <xdr:to>
      <xdr:col>6</xdr:col>
      <xdr:colOff>47625</xdr:colOff>
      <xdr:row>43</xdr:row>
      <xdr:rowOff>131444</xdr:rowOff>
    </xdr:to>
    <xdr:pic>
      <xdr:nvPicPr>
        <xdr:cNvPr id="2" name="Imagen 21" descr="F:\DCIM\101MSDCF\DSC02012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7248525"/>
          <a:ext cx="1257300" cy="1255394"/>
        </a:xfrm>
        <a:prstGeom prst="rect">
          <a:avLst/>
        </a:prstGeom>
        <a:noFill/>
        <a:ln w="381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895350</xdr:colOff>
      <xdr:row>38</xdr:row>
      <xdr:rowOff>28575</xdr:rowOff>
    </xdr:from>
    <xdr:to>
      <xdr:col>7</xdr:col>
      <xdr:colOff>495300</xdr:colOff>
      <xdr:row>43</xdr:row>
      <xdr:rowOff>102869</xdr:rowOff>
    </xdr:to>
    <xdr:pic>
      <xdr:nvPicPr>
        <xdr:cNvPr id="3" name="Imagen 22" descr="DSC0079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7239000"/>
          <a:ext cx="1257300" cy="1236344"/>
        </a:xfrm>
        <a:prstGeom prst="rect">
          <a:avLst/>
        </a:prstGeom>
        <a:noFill/>
        <a:ln w="38100">
          <a:solidFill>
            <a:srgbClr val="99CC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657225</xdr:colOff>
      <xdr:row>38</xdr:row>
      <xdr:rowOff>28575</xdr:rowOff>
    </xdr:from>
    <xdr:to>
      <xdr:col>8</xdr:col>
      <xdr:colOff>762000</xdr:colOff>
      <xdr:row>43</xdr:row>
      <xdr:rowOff>102869</xdr:rowOff>
    </xdr:to>
    <xdr:pic>
      <xdr:nvPicPr>
        <xdr:cNvPr id="4" name="Imagen 23" descr="DSC0079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7239000"/>
          <a:ext cx="1266825" cy="1236344"/>
        </a:xfrm>
        <a:prstGeom prst="rect">
          <a:avLst/>
        </a:prstGeom>
        <a:noFill/>
        <a:ln w="38100">
          <a:solidFill>
            <a:srgbClr val="99CC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419100</xdr:colOff>
      <xdr:row>38</xdr:row>
      <xdr:rowOff>38100</xdr:rowOff>
    </xdr:from>
    <xdr:to>
      <xdr:col>8</xdr:col>
      <xdr:colOff>762000</xdr:colOff>
      <xdr:row>43</xdr:row>
      <xdr:rowOff>131444</xdr:rowOff>
    </xdr:to>
    <xdr:pic>
      <xdr:nvPicPr>
        <xdr:cNvPr id="5" name="Imagen 24" descr="DSC0079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7248525"/>
          <a:ext cx="1257300" cy="1255394"/>
        </a:xfrm>
        <a:prstGeom prst="rect">
          <a:avLst/>
        </a:prstGeom>
        <a:noFill/>
        <a:ln w="38100">
          <a:solidFill>
            <a:srgbClr val="99CC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123825</xdr:colOff>
      <xdr:row>43</xdr:row>
      <xdr:rowOff>19050</xdr:rowOff>
    </xdr:from>
    <xdr:to>
      <xdr:col>9</xdr:col>
      <xdr:colOff>0</xdr:colOff>
      <xdr:row>47</xdr:row>
      <xdr:rowOff>161925</xdr:rowOff>
    </xdr:to>
    <xdr:grpSp>
      <xdr:nvGrpSpPr>
        <xdr:cNvPr id="6" name="Group 1"/>
        <xdr:cNvGrpSpPr>
          <a:grpSpLocks/>
        </xdr:cNvGrpSpPr>
      </xdr:nvGrpSpPr>
      <xdr:grpSpPr bwMode="auto">
        <a:xfrm>
          <a:off x="4286250" y="8467725"/>
          <a:ext cx="5572125" cy="981075"/>
          <a:chOff x="1521" y="11486"/>
          <a:chExt cx="9900" cy="1486"/>
        </a:xfrm>
      </xdr:grpSpPr>
      <xdr:pic>
        <xdr:nvPicPr>
          <xdr:cNvPr id="7" name="Imagen 26" descr="DSC00797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lum bright="6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1" y="11486"/>
            <a:ext cx="1980" cy="1485"/>
          </a:xfrm>
          <a:prstGeom prst="rect">
            <a:avLst/>
          </a:prstGeom>
          <a:noFill/>
          <a:ln w="38100">
            <a:solidFill>
              <a:srgbClr val="99CC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Imagen 27" descr="DSC00799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lum bright="6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81" y="11487"/>
            <a:ext cx="1980" cy="1485"/>
          </a:xfrm>
          <a:prstGeom prst="rect">
            <a:avLst/>
          </a:prstGeom>
          <a:noFill/>
          <a:ln w="38100">
            <a:solidFill>
              <a:srgbClr val="99CC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Imagen 28" descr="DSC00796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lum bright="6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21" y="11486"/>
            <a:ext cx="1980" cy="1485"/>
          </a:xfrm>
          <a:prstGeom prst="rect">
            <a:avLst/>
          </a:prstGeom>
          <a:noFill/>
          <a:ln w="38100">
            <a:solidFill>
              <a:srgbClr val="99CC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Imagen 29" descr="DSC00800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lum bright="1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461" y="11486"/>
            <a:ext cx="1980" cy="1485"/>
          </a:xfrm>
          <a:prstGeom prst="rect">
            <a:avLst/>
          </a:prstGeom>
          <a:noFill/>
          <a:ln w="38100">
            <a:solidFill>
              <a:srgbClr val="99CC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Imagen 30" descr="DSC00805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lum bright="1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441" y="11487"/>
            <a:ext cx="1980" cy="1485"/>
          </a:xfrm>
          <a:prstGeom prst="rect">
            <a:avLst/>
          </a:prstGeom>
          <a:noFill/>
          <a:ln w="38100">
            <a:solidFill>
              <a:srgbClr val="99CC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J34" sqref="J34"/>
    </sheetView>
  </sheetViews>
  <sheetFormatPr baseColWidth="10" defaultRowHeight="15" x14ac:dyDescent="0.25"/>
  <cols>
    <col min="3" max="3" width="21.140625" customWidth="1"/>
    <col min="4" max="4" width="13.28515625" customWidth="1"/>
  </cols>
  <sheetData>
    <row r="1" spans="1:9" ht="14.45" x14ac:dyDescent="0.3">
      <c r="A1">
        <f ca="1">A1:G19</f>
        <v>0</v>
      </c>
    </row>
    <row r="3" spans="1:9" ht="19.5" x14ac:dyDescent="0.25">
      <c r="B3" s="129" t="s">
        <v>83</v>
      </c>
      <c r="C3" s="129"/>
      <c r="D3" s="129"/>
      <c r="E3" s="129" t="s">
        <v>0</v>
      </c>
      <c r="F3" s="129"/>
    </row>
    <row r="4" spans="1:9" ht="14.45" x14ac:dyDescent="0.3">
      <c r="B4" s="1">
        <v>0</v>
      </c>
      <c r="C4" s="2" t="s">
        <v>1</v>
      </c>
      <c r="D4" s="3" t="s">
        <v>2</v>
      </c>
      <c r="E4" s="4" t="s">
        <v>3</v>
      </c>
      <c r="F4" s="5" t="s">
        <v>4</v>
      </c>
    </row>
    <row r="5" spans="1:9" ht="14.45" x14ac:dyDescent="0.3">
      <c r="B5" s="6">
        <v>0.85</v>
      </c>
      <c r="C5" s="7" t="s">
        <v>11</v>
      </c>
      <c r="D5" s="8">
        <v>10625</v>
      </c>
      <c r="E5" s="9">
        <v>2.12</v>
      </c>
      <c r="F5" s="10">
        <f>D5*E5</f>
        <v>22525</v>
      </c>
    </row>
    <row r="6" spans="1:9" ht="14.45" x14ac:dyDescent="0.3">
      <c r="B6" s="1">
        <v>0.15</v>
      </c>
      <c r="C6" s="7" t="s">
        <v>12</v>
      </c>
      <c r="D6" s="8">
        <v>1875</v>
      </c>
      <c r="E6" s="11">
        <v>2.5</v>
      </c>
      <c r="F6" s="10">
        <f t="shared" ref="F6:F16" si="0">D6*E6</f>
        <v>4687.5</v>
      </c>
    </row>
    <row r="7" spans="1:9" ht="14.45" x14ac:dyDescent="0.3">
      <c r="B7" s="1">
        <f>SUM(B5:B6)</f>
        <v>1</v>
      </c>
      <c r="C7" s="7" t="s">
        <v>5</v>
      </c>
      <c r="D7" s="8">
        <f>SUM(D5:D6)</f>
        <v>12500</v>
      </c>
      <c r="E7" s="9"/>
      <c r="F7" s="10">
        <f t="shared" si="0"/>
        <v>0</v>
      </c>
    </row>
    <row r="8" spans="1:9" ht="14.45" x14ac:dyDescent="0.3">
      <c r="B8" s="1">
        <v>5.0000000000000001E-3</v>
      </c>
      <c r="C8" s="7" t="s">
        <v>13</v>
      </c>
      <c r="D8" s="8">
        <f>D7*B8</f>
        <v>62.5</v>
      </c>
      <c r="E8" s="9">
        <v>1</v>
      </c>
      <c r="F8" s="10">
        <f t="shared" si="0"/>
        <v>62.5</v>
      </c>
    </row>
    <row r="9" spans="1:9" ht="14.45" x14ac:dyDescent="0.3">
      <c r="B9" s="1">
        <v>0.14000000000000001</v>
      </c>
      <c r="C9" s="12" t="s">
        <v>76</v>
      </c>
      <c r="D9" s="8">
        <f>D7*B9</f>
        <v>1750.0000000000002</v>
      </c>
      <c r="E9" s="9">
        <v>2.34</v>
      </c>
      <c r="F9" s="10">
        <f>D9*E9</f>
        <v>4095.0000000000005</v>
      </c>
    </row>
    <row r="10" spans="1:9" ht="14.45" x14ac:dyDescent="0.3">
      <c r="B10" s="1">
        <v>0.15</v>
      </c>
      <c r="C10" s="7" t="s">
        <v>14</v>
      </c>
      <c r="D10" s="8">
        <f>D7*B10</f>
        <v>1875</v>
      </c>
      <c r="E10" s="9">
        <v>2.77</v>
      </c>
      <c r="F10" s="9">
        <f>D10*E10</f>
        <v>5193.75</v>
      </c>
      <c r="I10" t="s">
        <v>85</v>
      </c>
    </row>
    <row r="11" spans="1:9" ht="14.45" x14ac:dyDescent="0.3">
      <c r="B11" s="1">
        <v>0.08</v>
      </c>
      <c r="C11" s="12" t="s">
        <v>7</v>
      </c>
      <c r="D11" s="8">
        <f>D7*B11</f>
        <v>1000</v>
      </c>
      <c r="E11" s="9">
        <v>8</v>
      </c>
      <c r="F11" s="10">
        <f t="shared" si="0"/>
        <v>8000</v>
      </c>
    </row>
    <row r="12" spans="1:9" ht="14.45" x14ac:dyDescent="0.3">
      <c r="B12" s="1">
        <v>0.03</v>
      </c>
      <c r="C12" s="7" t="s">
        <v>15</v>
      </c>
      <c r="D12" s="8">
        <f>D7*B12</f>
        <v>375</v>
      </c>
      <c r="E12" s="9">
        <v>20</v>
      </c>
      <c r="F12" s="10">
        <f t="shared" si="0"/>
        <v>7500</v>
      </c>
    </row>
    <row r="13" spans="1:9" ht="14.45" x14ac:dyDescent="0.3">
      <c r="B13" s="1">
        <v>0.01</v>
      </c>
      <c r="C13" s="12" t="s">
        <v>16</v>
      </c>
      <c r="D13" s="8">
        <f>D7*B13</f>
        <v>125</v>
      </c>
      <c r="E13" s="9">
        <v>16</v>
      </c>
      <c r="F13" s="10">
        <f t="shared" si="0"/>
        <v>2000</v>
      </c>
    </row>
    <row r="14" spans="1:9" ht="14.45" x14ac:dyDescent="0.3">
      <c r="B14" s="1">
        <v>0.35</v>
      </c>
      <c r="C14" s="12" t="s">
        <v>8</v>
      </c>
      <c r="D14" s="8">
        <f>D7*B14</f>
        <v>4375</v>
      </c>
      <c r="E14" s="9">
        <v>1</v>
      </c>
      <c r="F14" s="10">
        <f t="shared" si="0"/>
        <v>4375</v>
      </c>
    </row>
    <row r="15" spans="1:9" x14ac:dyDescent="0.25">
      <c r="B15" s="1">
        <v>0.1</v>
      </c>
      <c r="C15" s="7" t="s">
        <v>17</v>
      </c>
      <c r="D15" s="8">
        <f>D7*B15</f>
        <v>1250</v>
      </c>
      <c r="E15" s="13">
        <v>14</v>
      </c>
      <c r="F15" s="10">
        <f t="shared" si="0"/>
        <v>17500</v>
      </c>
    </row>
    <row r="16" spans="1:9" ht="14.45" x14ac:dyDescent="0.3">
      <c r="B16" s="1"/>
      <c r="C16" s="7"/>
      <c r="D16" s="8">
        <f>D7*B16</f>
        <v>0</v>
      </c>
      <c r="E16" s="13"/>
      <c r="F16" s="10">
        <f t="shared" si="0"/>
        <v>0</v>
      </c>
    </row>
    <row r="17" spans="1:6" ht="14.45" x14ac:dyDescent="0.3">
      <c r="B17" s="1"/>
      <c r="C17" s="7"/>
      <c r="D17" s="8"/>
      <c r="E17" s="9"/>
      <c r="F17" s="9"/>
    </row>
    <row r="18" spans="1:6" ht="14.45" x14ac:dyDescent="0.3">
      <c r="B18" s="1"/>
      <c r="C18" s="7"/>
      <c r="D18" s="8"/>
      <c r="E18" s="9"/>
      <c r="F18" s="10"/>
    </row>
    <row r="19" spans="1:6" ht="14.45" x14ac:dyDescent="0.3">
      <c r="B19" s="1"/>
      <c r="C19" s="7"/>
      <c r="D19" s="8"/>
      <c r="E19" s="9"/>
      <c r="F19" s="10"/>
    </row>
    <row r="20" spans="1:6" x14ac:dyDescent="0.25">
      <c r="B20" s="1"/>
      <c r="C20" s="7"/>
      <c r="D20" s="8"/>
      <c r="E20" s="9">
        <v>0</v>
      </c>
      <c r="F20" s="10">
        <f>D20*E20</f>
        <v>0</v>
      </c>
    </row>
    <row r="21" spans="1:6" x14ac:dyDescent="0.25">
      <c r="B21" s="1">
        <f>SUM(B7:B19)</f>
        <v>1.8650000000000002</v>
      </c>
      <c r="C21" s="14"/>
      <c r="D21" s="8"/>
      <c r="E21" s="15"/>
      <c r="F21" s="16"/>
    </row>
    <row r="22" spans="1:6" x14ac:dyDescent="0.25">
      <c r="B22" s="17"/>
      <c r="C22" s="14" t="s">
        <v>9</v>
      </c>
      <c r="D22" s="8">
        <f>SUM(D7:D19)</f>
        <v>23312.5</v>
      </c>
      <c r="E22" s="18" t="s">
        <v>10</v>
      </c>
      <c r="F22" s="19">
        <f>SUM(F5:F20)</f>
        <v>75938.75</v>
      </c>
    </row>
    <row r="23" spans="1:6" x14ac:dyDescent="0.25">
      <c r="B23" s="20"/>
      <c r="C23" s="14"/>
      <c r="D23" s="8"/>
      <c r="E23" s="21" t="s">
        <v>3</v>
      </c>
      <c r="F23" s="22">
        <f>F22/D22</f>
        <v>3.2574262734584449</v>
      </c>
    </row>
    <row r="29" spans="1:6" x14ac:dyDescent="0.25">
      <c r="A29" s="90" t="s">
        <v>74</v>
      </c>
      <c r="B29" s="90"/>
      <c r="C29" s="90"/>
      <c r="D29" s="90"/>
    </row>
    <row r="30" spans="1:6" x14ac:dyDescent="0.25">
      <c r="A30" t="s">
        <v>62</v>
      </c>
      <c r="B30" t="s">
        <v>63</v>
      </c>
      <c r="C30" t="s">
        <v>33</v>
      </c>
      <c r="D30" t="s">
        <v>64</v>
      </c>
    </row>
    <row r="31" spans="1:6" x14ac:dyDescent="0.25">
      <c r="A31" t="s">
        <v>65</v>
      </c>
      <c r="B31">
        <v>400</v>
      </c>
      <c r="C31">
        <v>3.26</v>
      </c>
      <c r="D31">
        <f>B31*C31</f>
        <v>1304</v>
      </c>
    </row>
    <row r="32" spans="1:6" x14ac:dyDescent="0.25">
      <c r="D32">
        <f t="shared" ref="D32:D36" si="1">B32*C32</f>
        <v>0</v>
      </c>
    </row>
    <row r="33" spans="1:4" x14ac:dyDescent="0.25">
      <c r="D33">
        <f t="shared" si="1"/>
        <v>0</v>
      </c>
    </row>
    <row r="34" spans="1:4" x14ac:dyDescent="0.25">
      <c r="D34">
        <f t="shared" si="1"/>
        <v>0</v>
      </c>
    </row>
    <row r="35" spans="1:4" x14ac:dyDescent="0.25">
      <c r="D35">
        <f t="shared" si="1"/>
        <v>0</v>
      </c>
    </row>
    <row r="36" spans="1:4" x14ac:dyDescent="0.25">
      <c r="D36">
        <f t="shared" si="1"/>
        <v>0</v>
      </c>
    </row>
    <row r="37" spans="1:4" x14ac:dyDescent="0.25">
      <c r="A37" s="91" t="s">
        <v>66</v>
      </c>
      <c r="B37" s="91"/>
      <c r="C37" s="91"/>
      <c r="D37" s="91">
        <f>D31+D32+D33+D34+D35+D36</f>
        <v>1304</v>
      </c>
    </row>
    <row r="38" spans="1:4" x14ac:dyDescent="0.25">
      <c r="A38" s="91" t="s">
        <v>67</v>
      </c>
      <c r="B38" s="91" t="s">
        <v>68</v>
      </c>
      <c r="C38" s="91"/>
      <c r="D38" s="92">
        <v>2695</v>
      </c>
    </row>
    <row r="39" spans="1:4" x14ac:dyDescent="0.25">
      <c r="A39" s="93" t="s">
        <v>69</v>
      </c>
      <c r="B39" s="93"/>
      <c r="C39" s="93"/>
      <c r="D39" s="95">
        <v>0.25</v>
      </c>
    </row>
    <row r="40" spans="1:4" x14ac:dyDescent="0.25">
      <c r="A40" s="91" t="s">
        <v>70</v>
      </c>
      <c r="B40" s="93"/>
      <c r="C40" s="93"/>
      <c r="D40" s="93">
        <f>+D38*1.25</f>
        <v>3368.75</v>
      </c>
    </row>
    <row r="41" spans="1:4" x14ac:dyDescent="0.25">
      <c r="A41" s="96"/>
      <c r="B41" s="96"/>
      <c r="C41" s="96"/>
      <c r="D41" s="96"/>
    </row>
    <row r="42" spans="1:4" x14ac:dyDescent="0.25">
      <c r="A42" s="96"/>
      <c r="B42" s="96"/>
      <c r="C42" s="96"/>
      <c r="D42" s="97"/>
    </row>
    <row r="43" spans="1:4" x14ac:dyDescent="0.25">
      <c r="A43" s="96"/>
      <c r="B43" s="96"/>
      <c r="C43" s="96"/>
      <c r="D43" s="96"/>
    </row>
    <row r="44" spans="1:4" x14ac:dyDescent="0.25">
      <c r="A44" s="96"/>
      <c r="B44" s="96"/>
      <c r="C44" s="96"/>
      <c r="D44" s="96"/>
    </row>
    <row r="45" spans="1:4" x14ac:dyDescent="0.25">
      <c r="A45" s="96"/>
      <c r="B45" s="96"/>
      <c r="C45" s="96"/>
      <c r="D45" s="96"/>
    </row>
    <row r="46" spans="1:4" x14ac:dyDescent="0.25">
      <c r="A46" s="96"/>
      <c r="B46" s="96"/>
      <c r="C46" s="96"/>
      <c r="D46" s="96"/>
    </row>
  </sheetData>
  <mergeCells count="2">
    <mergeCell ref="B3:D3"/>
    <mergeCell ref="E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opLeftCell="A34" workbookViewId="0">
      <selection activeCell="G68" sqref="G68"/>
    </sheetView>
  </sheetViews>
  <sheetFormatPr baseColWidth="10" defaultRowHeight="15" x14ac:dyDescent="0.25"/>
  <cols>
    <col min="2" max="2" width="20.7109375" customWidth="1"/>
    <col min="3" max="3" width="21.5703125" customWidth="1"/>
    <col min="4" max="4" width="12.85546875" customWidth="1"/>
    <col min="5" max="5" width="13" customWidth="1"/>
    <col min="6" max="6" width="15.7109375" customWidth="1"/>
  </cols>
  <sheetData>
    <row r="1" spans="1:9" ht="14.45" x14ac:dyDescent="0.3">
      <c r="A1" s="23"/>
      <c r="B1" s="24"/>
      <c r="C1" s="25"/>
      <c r="D1" s="24"/>
      <c r="E1" s="24"/>
      <c r="F1" s="24"/>
      <c r="G1" s="24"/>
      <c r="H1" s="24"/>
      <c r="I1" s="26"/>
    </row>
    <row r="2" spans="1:9" ht="14.45" x14ac:dyDescent="0.3">
      <c r="A2" s="27"/>
      <c r="B2" s="28"/>
      <c r="C2" s="29"/>
      <c r="D2" s="28"/>
      <c r="E2" s="28"/>
      <c r="F2" s="28"/>
      <c r="G2" s="28"/>
      <c r="H2" s="28"/>
      <c r="I2" s="30"/>
    </row>
    <row r="3" spans="1:9" ht="20.45" customHeight="1" x14ac:dyDescent="0.3">
      <c r="A3" s="154" t="s">
        <v>80</v>
      </c>
      <c r="B3" s="155"/>
      <c r="C3" s="155"/>
      <c r="D3" s="155"/>
      <c r="E3" s="155"/>
      <c r="F3" s="155"/>
      <c r="G3" s="155"/>
      <c r="H3" s="155"/>
      <c r="I3" s="156"/>
    </row>
    <row r="4" spans="1:9" ht="14.45" x14ac:dyDescent="0.3">
      <c r="A4" s="31"/>
      <c r="B4" s="32"/>
      <c r="C4" s="33"/>
      <c r="D4" s="32"/>
      <c r="E4" s="32"/>
      <c r="F4" s="32"/>
      <c r="G4" s="32"/>
      <c r="H4" s="32"/>
      <c r="I4" s="34"/>
    </row>
    <row r="5" spans="1:9" ht="14.45" x14ac:dyDescent="0.3">
      <c r="A5" s="31"/>
      <c r="B5" s="32"/>
      <c r="C5" s="33"/>
      <c r="D5" s="32"/>
      <c r="E5" s="32"/>
      <c r="F5" s="32"/>
      <c r="G5" s="32"/>
      <c r="H5" s="32"/>
      <c r="I5" s="34"/>
    </row>
    <row r="6" spans="1:9" ht="14.45" x14ac:dyDescent="0.3">
      <c r="A6" s="31" t="s">
        <v>18</v>
      </c>
      <c r="B6" s="157"/>
      <c r="C6" s="158"/>
      <c r="D6" s="158"/>
      <c r="E6" s="158"/>
      <c r="F6" s="158"/>
      <c r="G6" s="158"/>
      <c r="H6" s="158"/>
      <c r="I6" s="159"/>
    </row>
    <row r="7" spans="1:9" ht="14.45" x14ac:dyDescent="0.3">
      <c r="A7" s="31"/>
      <c r="B7" s="32"/>
      <c r="C7" s="33"/>
      <c r="D7" s="32"/>
      <c r="E7" s="32"/>
      <c r="F7" s="32"/>
      <c r="G7" s="32"/>
      <c r="H7" s="32"/>
      <c r="I7" s="34"/>
    </row>
    <row r="8" spans="1:9" x14ac:dyDescent="0.25">
      <c r="A8" s="31" t="s">
        <v>19</v>
      </c>
      <c r="B8" s="35" t="s">
        <v>81</v>
      </c>
      <c r="C8" s="158"/>
      <c r="D8" s="158"/>
      <c r="E8" s="158"/>
      <c r="F8" s="158"/>
      <c r="G8" s="32"/>
      <c r="H8" s="32"/>
      <c r="I8" s="36"/>
    </row>
    <row r="9" spans="1:9" ht="14.45" x14ac:dyDescent="0.3">
      <c r="A9" s="31"/>
      <c r="B9" s="32"/>
      <c r="C9" s="33"/>
      <c r="D9" s="32"/>
      <c r="E9" s="32"/>
      <c r="F9" s="32"/>
      <c r="G9" s="32"/>
      <c r="H9" s="32"/>
      <c r="I9" s="34"/>
    </row>
    <row r="10" spans="1:9" ht="14.45" x14ac:dyDescent="0.3">
      <c r="A10" s="31" t="s">
        <v>20</v>
      </c>
      <c r="B10" s="35" t="s">
        <v>82</v>
      </c>
      <c r="C10" s="37" t="s">
        <v>21</v>
      </c>
      <c r="D10" s="35" t="s">
        <v>22</v>
      </c>
      <c r="E10" s="35"/>
      <c r="F10" s="35"/>
      <c r="G10" s="35"/>
      <c r="H10" s="32"/>
      <c r="I10" s="34"/>
    </row>
    <row r="11" spans="1:9" ht="14.45" x14ac:dyDescent="0.3">
      <c r="A11" s="31"/>
      <c r="B11" s="32"/>
      <c r="C11" s="33"/>
      <c r="D11" s="32"/>
      <c r="E11" s="32"/>
      <c r="F11" s="38"/>
      <c r="G11" s="32"/>
      <c r="H11" s="32"/>
      <c r="I11" s="34"/>
    </row>
    <row r="12" spans="1:9" thickBot="1" x14ac:dyDescent="0.35">
      <c r="A12" s="39"/>
      <c r="B12" s="40"/>
      <c r="C12" s="41"/>
      <c r="D12" s="40"/>
      <c r="E12" s="40"/>
      <c r="F12" s="40"/>
      <c r="G12" s="40"/>
      <c r="H12" s="40"/>
      <c r="I12" s="42"/>
    </row>
    <row r="13" spans="1:9" ht="16.149999999999999" thickBot="1" x14ac:dyDescent="0.35">
      <c r="A13" s="160" t="s">
        <v>23</v>
      </c>
      <c r="B13" s="161"/>
      <c r="C13" s="43" t="s">
        <v>24</v>
      </c>
      <c r="D13" s="44" t="s">
        <v>25</v>
      </c>
      <c r="E13" s="45" t="s">
        <v>26</v>
      </c>
      <c r="F13" s="45" t="s">
        <v>27</v>
      </c>
      <c r="G13" s="162" t="s">
        <v>28</v>
      </c>
      <c r="H13" s="162"/>
      <c r="I13" s="161"/>
    </row>
    <row r="14" spans="1:9" ht="14.45" x14ac:dyDescent="0.3">
      <c r="A14" s="163" t="s">
        <v>29</v>
      </c>
      <c r="B14" s="164"/>
      <c r="C14" s="46">
        <v>1</v>
      </c>
      <c r="D14" s="47">
        <v>12500</v>
      </c>
      <c r="E14" s="48">
        <v>1.68</v>
      </c>
      <c r="F14" s="49">
        <f>+D14*E14</f>
        <v>21000</v>
      </c>
      <c r="G14" s="163" t="s">
        <v>30</v>
      </c>
      <c r="H14" s="165"/>
      <c r="I14" s="164"/>
    </row>
    <row r="15" spans="1:9" ht="14.45" x14ac:dyDescent="0.3">
      <c r="A15" s="50" t="s">
        <v>37</v>
      </c>
      <c r="B15" s="51"/>
      <c r="C15" s="52">
        <v>0.14000000000000001</v>
      </c>
      <c r="D15" s="53">
        <f>+D14*C15</f>
        <v>1750.0000000000002</v>
      </c>
      <c r="E15" s="54">
        <v>2.34</v>
      </c>
      <c r="F15" s="49">
        <f t="shared" ref="F15:F31" si="0">+D15*E15</f>
        <v>4095.0000000000005</v>
      </c>
      <c r="G15" s="147"/>
      <c r="H15" s="148"/>
      <c r="I15" s="149"/>
    </row>
    <row r="16" spans="1:9" ht="14.45" x14ac:dyDescent="0.3">
      <c r="A16" s="50" t="s">
        <v>13</v>
      </c>
      <c r="B16" s="51"/>
      <c r="C16" s="52">
        <v>1.6E-2</v>
      </c>
      <c r="D16" s="53">
        <f>+C16*D14</f>
        <v>200</v>
      </c>
      <c r="E16" s="54">
        <v>1</v>
      </c>
      <c r="F16" s="49">
        <f t="shared" si="0"/>
        <v>200</v>
      </c>
      <c r="G16" s="153"/>
      <c r="H16" s="151"/>
      <c r="I16" s="152"/>
    </row>
    <row r="17" spans="1:9" ht="14.45" x14ac:dyDescent="0.3">
      <c r="A17" s="50" t="s">
        <v>6</v>
      </c>
      <c r="B17" s="51"/>
      <c r="C17" s="52">
        <v>0.13</v>
      </c>
      <c r="D17" s="53">
        <f>+C17*D14</f>
        <v>1625</v>
      </c>
      <c r="E17" s="55">
        <v>4.66</v>
      </c>
      <c r="F17" s="49">
        <f t="shared" si="0"/>
        <v>7572.5</v>
      </c>
      <c r="G17" s="147"/>
      <c r="H17" s="148"/>
      <c r="I17" s="149"/>
    </row>
    <row r="18" spans="1:9" ht="14.45" x14ac:dyDescent="0.3">
      <c r="A18" s="50" t="s">
        <v>38</v>
      </c>
      <c r="B18" s="51"/>
      <c r="C18" s="52">
        <v>7.0000000000000007E-2</v>
      </c>
      <c r="D18" s="54">
        <f>+C18*D14</f>
        <v>875.00000000000011</v>
      </c>
      <c r="E18" s="54">
        <v>8</v>
      </c>
      <c r="F18" s="49">
        <f t="shared" si="0"/>
        <v>7000.0000000000009</v>
      </c>
      <c r="G18" s="147"/>
      <c r="H18" s="148"/>
      <c r="I18" s="149"/>
    </row>
    <row r="19" spans="1:9" ht="14.45" x14ac:dyDescent="0.3">
      <c r="A19" s="50" t="s">
        <v>39</v>
      </c>
      <c r="B19" s="51"/>
      <c r="C19" s="52">
        <v>0.03</v>
      </c>
      <c r="D19" s="54">
        <f>+C19*D14</f>
        <v>375</v>
      </c>
      <c r="E19" s="54">
        <v>19</v>
      </c>
      <c r="F19" s="49">
        <f t="shared" si="0"/>
        <v>7125</v>
      </c>
      <c r="G19" s="150"/>
      <c r="H19" s="151"/>
      <c r="I19" s="152"/>
    </row>
    <row r="20" spans="1:9" ht="14.45" x14ac:dyDescent="0.3">
      <c r="A20" s="50" t="s">
        <v>16</v>
      </c>
      <c r="B20" s="51" t="s">
        <v>40</v>
      </c>
      <c r="C20" s="52">
        <v>0.01</v>
      </c>
      <c r="D20" s="54">
        <f>+C20*D14</f>
        <v>125</v>
      </c>
      <c r="E20" s="54">
        <v>16</v>
      </c>
      <c r="F20" s="49">
        <f t="shared" si="0"/>
        <v>2000</v>
      </c>
      <c r="G20" s="150"/>
      <c r="H20" s="151"/>
      <c r="I20" s="152"/>
    </row>
    <row r="21" spans="1:9" ht="14.45" x14ac:dyDescent="0.3">
      <c r="A21" s="150" t="s">
        <v>31</v>
      </c>
      <c r="B21" s="152"/>
      <c r="C21" s="52">
        <v>0.5</v>
      </c>
      <c r="D21" s="54">
        <f>+C21*D14</f>
        <v>6250</v>
      </c>
      <c r="E21" s="54">
        <v>1</v>
      </c>
      <c r="F21" s="49">
        <f t="shared" si="0"/>
        <v>6250</v>
      </c>
      <c r="G21" s="50"/>
      <c r="H21" s="56"/>
      <c r="I21" s="51"/>
    </row>
    <row r="22" spans="1:9" ht="14.45" x14ac:dyDescent="0.3">
      <c r="A22" s="150" t="s">
        <v>41</v>
      </c>
      <c r="B22" s="152"/>
      <c r="C22" s="52">
        <v>5.0000000000000001E-3</v>
      </c>
      <c r="D22" s="54">
        <f>+C22*D14</f>
        <v>62.5</v>
      </c>
      <c r="E22" s="54">
        <v>20</v>
      </c>
      <c r="F22" s="49">
        <f t="shared" si="0"/>
        <v>1250</v>
      </c>
      <c r="G22" s="50"/>
      <c r="H22" s="57"/>
      <c r="I22" s="58"/>
    </row>
    <row r="23" spans="1:9" ht="14.45" x14ac:dyDescent="0.3">
      <c r="A23" s="50" t="s">
        <v>45</v>
      </c>
      <c r="B23" s="51"/>
      <c r="C23" s="52">
        <v>0.1</v>
      </c>
      <c r="D23" s="54">
        <f>+C23*D14</f>
        <v>1250</v>
      </c>
      <c r="E23" s="54">
        <v>6</v>
      </c>
      <c r="F23" s="49">
        <f t="shared" si="0"/>
        <v>7500</v>
      </c>
      <c r="G23" s="147"/>
      <c r="H23" s="151"/>
      <c r="I23" s="152"/>
    </row>
    <row r="24" spans="1:9" ht="14.45" x14ac:dyDescent="0.3">
      <c r="A24" s="89" t="s">
        <v>42</v>
      </c>
      <c r="B24" s="57"/>
      <c r="C24" s="52"/>
      <c r="D24" s="54">
        <f>+C24*D14</f>
        <v>0</v>
      </c>
      <c r="E24" s="54"/>
      <c r="F24" s="49">
        <f t="shared" si="0"/>
        <v>0</v>
      </c>
      <c r="G24" s="150"/>
      <c r="H24" s="151"/>
      <c r="I24" s="152"/>
    </row>
    <row r="25" spans="1:9" x14ac:dyDescent="0.25">
      <c r="A25" s="59" t="s">
        <v>43</v>
      </c>
      <c r="B25" s="57"/>
      <c r="C25" s="52">
        <v>0.1</v>
      </c>
      <c r="D25" s="54">
        <f>+C25*D14</f>
        <v>1250</v>
      </c>
      <c r="E25" s="54">
        <v>14</v>
      </c>
      <c r="F25" s="49">
        <f t="shared" si="0"/>
        <v>17500</v>
      </c>
      <c r="G25" s="150"/>
      <c r="H25" s="151"/>
      <c r="I25" s="152"/>
    </row>
    <row r="26" spans="1:9" ht="14.45" x14ac:dyDescent="0.3">
      <c r="A26" s="59" t="s">
        <v>44</v>
      </c>
      <c r="B26" s="57"/>
      <c r="C26" s="52"/>
      <c r="D26" s="54">
        <f>+C26*D14</f>
        <v>0</v>
      </c>
      <c r="E26" s="54"/>
      <c r="F26" s="49">
        <f t="shared" si="0"/>
        <v>0</v>
      </c>
      <c r="G26" s="150"/>
      <c r="H26" s="151"/>
      <c r="I26" s="152"/>
    </row>
    <row r="27" spans="1:9" ht="14.45" x14ac:dyDescent="0.3">
      <c r="A27" s="59" t="s">
        <v>84</v>
      </c>
      <c r="B27" s="57"/>
      <c r="C27" s="52">
        <v>4.7999999999999996E-3</v>
      </c>
      <c r="D27" s="54">
        <f>+C27*D14</f>
        <v>59.999999999999993</v>
      </c>
      <c r="E27" s="54">
        <v>23</v>
      </c>
      <c r="F27" s="49">
        <f t="shared" si="0"/>
        <v>1379.9999999999998</v>
      </c>
      <c r="G27" s="150"/>
      <c r="H27" s="151"/>
      <c r="I27" s="152"/>
    </row>
    <row r="28" spans="1:9" ht="14.45" x14ac:dyDescent="0.3">
      <c r="A28" s="59"/>
      <c r="B28" s="57"/>
      <c r="C28" s="52"/>
      <c r="D28" s="54">
        <f>+C28*D14</f>
        <v>0</v>
      </c>
      <c r="E28" s="54"/>
      <c r="F28" s="49">
        <f t="shared" si="0"/>
        <v>0</v>
      </c>
      <c r="G28" s="57"/>
      <c r="H28" s="57"/>
      <c r="I28" s="58"/>
    </row>
    <row r="29" spans="1:9" ht="15.6" x14ac:dyDescent="0.3">
      <c r="A29" s="60"/>
      <c r="B29" s="57"/>
      <c r="C29" s="52"/>
      <c r="D29" s="54">
        <f>+C29*D14</f>
        <v>0</v>
      </c>
      <c r="E29" s="54"/>
      <c r="F29" s="49">
        <f t="shared" si="0"/>
        <v>0</v>
      </c>
      <c r="G29" s="57"/>
      <c r="H29" s="57"/>
      <c r="I29" s="58"/>
    </row>
    <row r="30" spans="1:9" ht="15.6" x14ac:dyDescent="0.3">
      <c r="A30" s="60"/>
      <c r="B30" s="57"/>
      <c r="C30" s="52"/>
      <c r="D30" s="54">
        <f>+C30*D14</f>
        <v>0</v>
      </c>
      <c r="E30" s="54"/>
      <c r="F30" s="49">
        <f t="shared" si="0"/>
        <v>0</v>
      </c>
      <c r="G30" s="57"/>
      <c r="H30" s="57"/>
      <c r="I30" s="58"/>
    </row>
    <row r="31" spans="1:9" ht="16.149999999999999" thickBot="1" x14ac:dyDescent="0.35">
      <c r="A31" s="60"/>
      <c r="B31" s="32"/>
      <c r="C31" s="61"/>
      <c r="D31" s="54">
        <f>+C31*D14</f>
        <v>0</v>
      </c>
      <c r="E31" s="62"/>
      <c r="F31" s="49">
        <f t="shared" si="0"/>
        <v>0</v>
      </c>
      <c r="G31" s="32"/>
      <c r="H31" s="32"/>
      <c r="I31" s="34"/>
    </row>
    <row r="32" spans="1:9" ht="16.149999999999999" thickBot="1" x14ac:dyDescent="0.35">
      <c r="A32" s="63" t="s">
        <v>32</v>
      </c>
      <c r="B32" s="64"/>
      <c r="C32" s="65">
        <f>SUM(C14:C31)</f>
        <v>2.1057999999999999</v>
      </c>
      <c r="D32" s="66">
        <f>SUM(D14:D31)</f>
        <v>26322.5</v>
      </c>
      <c r="E32" s="67">
        <f>SUM(E14:E31)</f>
        <v>116.68</v>
      </c>
      <c r="F32" s="67">
        <f>SUM(F14:F31)</f>
        <v>82872.5</v>
      </c>
      <c r="G32" s="68"/>
      <c r="H32" s="68"/>
      <c r="I32" s="69"/>
    </row>
    <row r="33" spans="1:9" thickBot="1" x14ac:dyDescent="0.35">
      <c r="A33" s="31"/>
      <c r="B33" s="32"/>
      <c r="C33" s="33"/>
      <c r="D33" s="32"/>
      <c r="E33" s="66" t="s">
        <v>33</v>
      </c>
      <c r="F33" s="70">
        <f>+F32/D32</f>
        <v>3.1483521701966</v>
      </c>
      <c r="G33" s="32"/>
      <c r="H33" s="32"/>
      <c r="I33" s="34"/>
    </row>
    <row r="34" spans="1:9" ht="14.45" x14ac:dyDescent="0.3">
      <c r="A34" s="144"/>
      <c r="B34" s="145"/>
      <c r="C34" s="145"/>
      <c r="D34" s="145"/>
      <c r="E34" s="71"/>
      <c r="F34" s="145"/>
      <c r="G34" s="145"/>
      <c r="H34" s="145"/>
      <c r="I34" s="146"/>
    </row>
    <row r="35" spans="1:9" ht="14.45" x14ac:dyDescent="0.3">
      <c r="A35" s="31"/>
      <c r="B35" s="32"/>
      <c r="C35" s="33"/>
      <c r="D35" s="32"/>
      <c r="E35" s="32"/>
      <c r="F35" s="32"/>
      <c r="G35" s="32"/>
      <c r="H35" s="32"/>
      <c r="I35" s="34"/>
    </row>
    <row r="36" spans="1:9" ht="14.45" x14ac:dyDescent="0.3">
      <c r="A36" s="31"/>
      <c r="B36" s="32"/>
      <c r="C36" s="33"/>
      <c r="D36" s="32"/>
      <c r="E36" s="32"/>
      <c r="F36" s="32"/>
      <c r="G36" s="32"/>
      <c r="H36" s="32"/>
      <c r="I36" s="34"/>
    </row>
    <row r="37" spans="1:9" ht="15.6" x14ac:dyDescent="0.3">
      <c r="A37" s="72" t="s">
        <v>34</v>
      </c>
      <c r="B37" s="32"/>
      <c r="C37" s="33"/>
      <c r="D37" s="32"/>
      <c r="E37" s="32"/>
      <c r="F37" s="133" t="s">
        <v>35</v>
      </c>
      <c r="G37" s="133"/>
      <c r="H37" s="133"/>
      <c r="I37" s="134"/>
    </row>
    <row r="38" spans="1:9" thickBot="1" x14ac:dyDescent="0.35">
      <c r="A38" s="31"/>
      <c r="B38" s="32"/>
      <c r="C38" s="33"/>
      <c r="D38" s="32"/>
      <c r="E38" s="32"/>
      <c r="F38" s="32"/>
      <c r="G38" s="32"/>
      <c r="H38" s="32"/>
      <c r="I38" s="34"/>
    </row>
    <row r="39" spans="1:9" ht="16.5" thickBot="1" x14ac:dyDescent="0.3">
      <c r="A39" s="73"/>
      <c r="B39" s="68"/>
      <c r="C39" s="74"/>
      <c r="D39" s="68"/>
      <c r="E39" s="75"/>
      <c r="F39" s="135"/>
      <c r="G39" s="136"/>
      <c r="H39" s="136"/>
      <c r="I39" s="137"/>
    </row>
    <row r="40" spans="1:9" ht="16.5" thickBot="1" x14ac:dyDescent="0.3">
      <c r="A40" s="130"/>
      <c r="B40" s="131"/>
      <c r="C40" s="131"/>
      <c r="D40" s="131"/>
      <c r="E40" s="76"/>
      <c r="F40" s="138"/>
      <c r="G40" s="139"/>
      <c r="H40" s="139"/>
      <c r="I40" s="140"/>
    </row>
    <row r="41" spans="1:9" ht="16.5" thickBot="1" x14ac:dyDescent="0.3">
      <c r="A41" s="130"/>
      <c r="B41" s="131"/>
      <c r="C41" s="131"/>
      <c r="D41" s="131"/>
      <c r="E41" s="77"/>
      <c r="F41" s="138"/>
      <c r="G41" s="139"/>
      <c r="H41" s="139"/>
      <c r="I41" s="140"/>
    </row>
    <row r="42" spans="1:9" ht="16.5" thickBot="1" x14ac:dyDescent="0.3">
      <c r="A42" s="130"/>
      <c r="B42" s="131"/>
      <c r="C42" s="131"/>
      <c r="D42" s="131"/>
      <c r="E42" s="77"/>
      <c r="F42" s="138"/>
      <c r="G42" s="139"/>
      <c r="H42" s="139"/>
      <c r="I42" s="140"/>
    </row>
    <row r="43" spans="1:9" ht="16.5" thickBot="1" x14ac:dyDescent="0.3">
      <c r="A43" s="130"/>
      <c r="B43" s="131"/>
      <c r="C43" s="131"/>
      <c r="D43" s="131"/>
      <c r="E43" s="77"/>
      <c r="F43" s="138"/>
      <c r="G43" s="139"/>
      <c r="H43" s="139"/>
      <c r="I43" s="140"/>
    </row>
    <row r="44" spans="1:9" ht="16.5" thickBot="1" x14ac:dyDescent="0.3">
      <c r="A44" s="130"/>
      <c r="B44" s="131"/>
      <c r="C44" s="131"/>
      <c r="D44" s="131"/>
      <c r="E44" s="77"/>
      <c r="F44" s="138"/>
      <c r="G44" s="139"/>
      <c r="H44" s="139"/>
      <c r="I44" s="140"/>
    </row>
    <row r="45" spans="1:9" ht="16.5" thickBot="1" x14ac:dyDescent="0.3">
      <c r="A45" s="130"/>
      <c r="B45" s="131"/>
      <c r="C45" s="131"/>
      <c r="D45" s="131"/>
      <c r="E45" s="77"/>
      <c r="F45" s="138"/>
      <c r="G45" s="139"/>
      <c r="H45" s="139"/>
      <c r="I45" s="140"/>
    </row>
    <row r="46" spans="1:9" ht="16.5" thickBot="1" x14ac:dyDescent="0.3">
      <c r="A46" s="130"/>
      <c r="B46" s="131"/>
      <c r="C46" s="131"/>
      <c r="D46" s="132"/>
      <c r="E46" s="77"/>
      <c r="F46" s="138"/>
      <c r="G46" s="139"/>
      <c r="H46" s="139"/>
      <c r="I46" s="140"/>
    </row>
    <row r="47" spans="1:9" ht="16.5" thickBot="1" x14ac:dyDescent="0.3">
      <c r="A47" s="130"/>
      <c r="B47" s="131"/>
      <c r="C47" s="131"/>
      <c r="D47" s="132"/>
      <c r="E47" s="77"/>
      <c r="F47" s="138"/>
      <c r="G47" s="139"/>
      <c r="H47" s="139"/>
      <c r="I47" s="140"/>
    </row>
    <row r="48" spans="1:9" ht="16.5" thickBot="1" x14ac:dyDescent="0.3">
      <c r="A48" s="130"/>
      <c r="B48" s="131"/>
      <c r="C48" s="131"/>
      <c r="D48" s="132"/>
      <c r="E48" s="78"/>
      <c r="F48" s="141"/>
      <c r="G48" s="142"/>
      <c r="H48" s="142"/>
      <c r="I48" s="143"/>
    </row>
    <row r="49" spans="1:9" ht="15.6" x14ac:dyDescent="0.3">
      <c r="A49" s="79"/>
      <c r="B49" s="80"/>
      <c r="C49" s="81"/>
      <c r="D49" s="80"/>
      <c r="E49" s="80"/>
      <c r="F49" s="82"/>
      <c r="G49" s="82"/>
      <c r="H49" s="82"/>
      <c r="I49" s="83"/>
    </row>
    <row r="50" spans="1:9" ht="15.6" x14ac:dyDescent="0.3">
      <c r="A50" s="84"/>
      <c r="B50" s="77"/>
      <c r="C50" s="85"/>
      <c r="D50" s="77"/>
      <c r="E50" s="77"/>
      <c r="F50" s="86"/>
      <c r="G50" s="86"/>
      <c r="H50" s="86"/>
      <c r="I50" s="87"/>
    </row>
    <row r="51" spans="1:9" ht="15.6" x14ac:dyDescent="0.3">
      <c r="A51" s="60"/>
      <c r="B51" s="32"/>
      <c r="C51" s="33"/>
      <c r="D51" s="32"/>
      <c r="E51" s="32"/>
      <c r="F51" s="32"/>
      <c r="G51" s="32"/>
      <c r="H51" s="32"/>
      <c r="I51" s="34"/>
    </row>
    <row r="52" spans="1:9" x14ac:dyDescent="0.25">
      <c r="A52" s="88" t="s">
        <v>36</v>
      </c>
      <c r="B52" s="35"/>
      <c r="C52" s="37"/>
      <c r="D52" s="35"/>
      <c r="E52" s="35"/>
      <c r="F52" s="35"/>
      <c r="G52" s="32"/>
      <c r="H52" s="32"/>
      <c r="I52" s="34"/>
    </row>
    <row r="59" spans="1:9" x14ac:dyDescent="0.25">
      <c r="A59" s="90" t="s">
        <v>73</v>
      </c>
      <c r="B59" s="90"/>
      <c r="C59" s="90"/>
      <c r="D59" s="90"/>
    </row>
    <row r="60" spans="1:9" x14ac:dyDescent="0.25">
      <c r="A60" t="s">
        <v>62</v>
      </c>
      <c r="B60" t="s">
        <v>63</v>
      </c>
      <c r="C60" t="s">
        <v>33</v>
      </c>
      <c r="D60" t="s">
        <v>64</v>
      </c>
    </row>
    <row r="61" spans="1:9" x14ac:dyDescent="0.25">
      <c r="A61" t="s">
        <v>65</v>
      </c>
      <c r="B61">
        <v>400</v>
      </c>
      <c r="C61">
        <v>3.15</v>
      </c>
      <c r="D61">
        <f>B61*C61</f>
        <v>1260</v>
      </c>
    </row>
    <row r="62" spans="1:9" x14ac:dyDescent="0.25">
      <c r="D62">
        <f t="shared" ref="D62:D66" si="1">B62*C62</f>
        <v>0</v>
      </c>
    </row>
    <row r="63" spans="1:9" x14ac:dyDescent="0.25">
      <c r="D63">
        <f t="shared" si="1"/>
        <v>0</v>
      </c>
    </row>
    <row r="64" spans="1:9" x14ac:dyDescent="0.25">
      <c r="D64">
        <f t="shared" si="1"/>
        <v>0</v>
      </c>
    </row>
    <row r="65" spans="1:4" x14ac:dyDescent="0.25">
      <c r="D65">
        <f t="shared" si="1"/>
        <v>0</v>
      </c>
    </row>
    <row r="66" spans="1:4" x14ac:dyDescent="0.25">
      <c r="D66">
        <f t="shared" si="1"/>
        <v>0</v>
      </c>
    </row>
    <row r="67" spans="1:4" x14ac:dyDescent="0.25">
      <c r="A67" s="91" t="s">
        <v>66</v>
      </c>
      <c r="B67" s="91"/>
      <c r="C67" s="91"/>
      <c r="D67" s="91">
        <f>D61+D62+D63+D64+D65+D66</f>
        <v>1260</v>
      </c>
    </row>
    <row r="68" spans="1:4" x14ac:dyDescent="0.25">
      <c r="A68" s="91" t="s">
        <v>67</v>
      </c>
      <c r="B68" s="91" t="s">
        <v>68</v>
      </c>
      <c r="C68" s="91"/>
      <c r="D68" s="92">
        <v>2495</v>
      </c>
    </row>
    <row r="69" spans="1:4" x14ac:dyDescent="0.25">
      <c r="A69" s="93" t="s">
        <v>69</v>
      </c>
      <c r="B69" s="93"/>
      <c r="C69" s="91"/>
      <c r="D69" s="95">
        <v>0.25</v>
      </c>
    </row>
    <row r="70" spans="1:4" x14ac:dyDescent="0.25">
      <c r="A70" s="91" t="s">
        <v>70</v>
      </c>
      <c r="B70" s="94"/>
      <c r="C70" s="93"/>
      <c r="D70" s="93">
        <f>+D68*1.25</f>
        <v>3118.75</v>
      </c>
    </row>
    <row r="71" spans="1:4" x14ac:dyDescent="0.25">
      <c r="A71" s="96"/>
      <c r="B71" s="96"/>
      <c r="C71" s="96"/>
      <c r="D71" s="96"/>
    </row>
    <row r="72" spans="1:4" x14ac:dyDescent="0.25">
      <c r="A72" s="96"/>
      <c r="B72" s="96"/>
      <c r="C72" s="96"/>
      <c r="D72" s="97"/>
    </row>
    <row r="73" spans="1:4" x14ac:dyDescent="0.25">
      <c r="A73" s="96"/>
      <c r="B73" s="96"/>
      <c r="C73" s="96"/>
      <c r="D73" s="96"/>
    </row>
    <row r="74" spans="1:4" x14ac:dyDescent="0.25">
      <c r="A74" s="96"/>
      <c r="B74" s="96"/>
      <c r="C74" s="96"/>
      <c r="D74" s="96"/>
    </row>
    <row r="75" spans="1:4" x14ac:dyDescent="0.25">
      <c r="A75" s="96"/>
      <c r="B75" s="96"/>
      <c r="C75" s="96"/>
      <c r="D75" s="96"/>
    </row>
    <row r="76" spans="1:4" x14ac:dyDescent="0.25">
      <c r="A76" s="96"/>
      <c r="B76" s="96"/>
      <c r="C76" s="96"/>
      <c r="D76" s="96"/>
    </row>
    <row r="77" spans="1:4" x14ac:dyDescent="0.25">
      <c r="A77" s="96"/>
      <c r="B77" s="96"/>
      <c r="C77" s="96"/>
      <c r="D77" s="96"/>
    </row>
  </sheetData>
  <mergeCells count="36">
    <mergeCell ref="G16:I16"/>
    <mergeCell ref="A3:I3"/>
    <mergeCell ref="B6:F6"/>
    <mergeCell ref="G6:I6"/>
    <mergeCell ref="C8:F8"/>
    <mergeCell ref="A13:B13"/>
    <mergeCell ref="G13:I13"/>
    <mergeCell ref="A14:B14"/>
    <mergeCell ref="G14:I14"/>
    <mergeCell ref="G15:I15"/>
    <mergeCell ref="A34:B34"/>
    <mergeCell ref="C34:D34"/>
    <mergeCell ref="F34:G34"/>
    <mergeCell ref="H34:I34"/>
    <mergeCell ref="G17:I17"/>
    <mergeCell ref="G18:I18"/>
    <mergeCell ref="G19:I19"/>
    <mergeCell ref="G20:I20"/>
    <mergeCell ref="A21:B21"/>
    <mergeCell ref="A22:B22"/>
    <mergeCell ref="G23:I23"/>
    <mergeCell ref="G24:I24"/>
    <mergeCell ref="G25:I25"/>
    <mergeCell ref="G26:I26"/>
    <mergeCell ref="G27:I27"/>
    <mergeCell ref="A48:D48"/>
    <mergeCell ref="F37:I37"/>
    <mergeCell ref="F39:I48"/>
    <mergeCell ref="A40:D40"/>
    <mergeCell ref="A41:D41"/>
    <mergeCell ref="A42:D42"/>
    <mergeCell ref="A43:D43"/>
    <mergeCell ref="A44:D44"/>
    <mergeCell ref="A45:D45"/>
    <mergeCell ref="A46:D46"/>
    <mergeCell ref="A47:D4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topLeftCell="A40" workbookViewId="0">
      <selection activeCell="J65" sqref="J65"/>
    </sheetView>
  </sheetViews>
  <sheetFormatPr baseColWidth="10" defaultRowHeight="15" x14ac:dyDescent="0.25"/>
  <cols>
    <col min="1" max="1" width="15.42578125" customWidth="1"/>
    <col min="2" max="2" width="19.28515625" customWidth="1"/>
    <col min="4" max="4" width="16.7109375" customWidth="1"/>
    <col min="9" max="9" width="23.28515625" customWidth="1"/>
  </cols>
  <sheetData>
    <row r="1" spans="1:9" ht="14.45" x14ac:dyDescent="0.3">
      <c r="A1" s="23"/>
      <c r="B1" s="24"/>
      <c r="C1" s="25"/>
      <c r="D1" s="24"/>
      <c r="E1" s="24"/>
      <c r="F1" s="24"/>
      <c r="G1" s="24"/>
      <c r="H1" s="24"/>
      <c r="I1" s="26"/>
    </row>
    <row r="2" spans="1:9" ht="14.45" x14ac:dyDescent="0.3">
      <c r="A2" s="27"/>
      <c r="B2" s="28"/>
      <c r="C2" s="29"/>
      <c r="D2" s="28"/>
      <c r="E2" s="28"/>
      <c r="F2" s="28"/>
      <c r="G2" s="28"/>
      <c r="H2" s="28"/>
      <c r="I2" s="30"/>
    </row>
    <row r="3" spans="1:9" ht="20.45" customHeight="1" x14ac:dyDescent="0.3">
      <c r="A3" s="154" t="s">
        <v>77</v>
      </c>
      <c r="B3" s="155"/>
      <c r="C3" s="155"/>
      <c r="D3" s="155"/>
      <c r="E3" s="155"/>
      <c r="F3" s="155"/>
      <c r="G3" s="155"/>
      <c r="H3" s="155"/>
      <c r="I3" s="156"/>
    </row>
    <row r="4" spans="1:9" ht="14.45" x14ac:dyDescent="0.3">
      <c r="A4" s="31"/>
      <c r="B4" s="32"/>
      <c r="C4" s="33"/>
      <c r="D4" s="32"/>
      <c r="E4" s="32"/>
      <c r="F4" s="32"/>
      <c r="G4" s="32"/>
      <c r="H4" s="32"/>
      <c r="I4" s="34"/>
    </row>
    <row r="5" spans="1:9" ht="14.45" x14ac:dyDescent="0.3">
      <c r="A5" s="31"/>
      <c r="B5" s="32"/>
      <c r="C5" s="33"/>
      <c r="D5" s="32"/>
      <c r="E5" s="32"/>
      <c r="F5" s="32"/>
      <c r="G5" s="32"/>
      <c r="H5" s="32"/>
      <c r="I5" s="34"/>
    </row>
    <row r="6" spans="1:9" ht="14.45" x14ac:dyDescent="0.3">
      <c r="A6" s="31" t="s">
        <v>18</v>
      </c>
      <c r="B6" s="157"/>
      <c r="C6" s="158"/>
      <c r="D6" s="158"/>
      <c r="E6" s="158"/>
      <c r="F6" s="158"/>
      <c r="G6" s="158"/>
      <c r="H6" s="158"/>
      <c r="I6" s="159"/>
    </row>
    <row r="7" spans="1:9" ht="14.45" x14ac:dyDescent="0.3">
      <c r="A7" s="31"/>
      <c r="B7" s="32"/>
      <c r="C7" s="33"/>
      <c r="D7" s="32"/>
      <c r="E7" s="32"/>
      <c r="F7" s="32"/>
      <c r="G7" s="32"/>
      <c r="H7" s="32"/>
      <c r="I7" s="34"/>
    </row>
    <row r="8" spans="1:9" x14ac:dyDescent="0.25">
      <c r="A8" s="31" t="s">
        <v>19</v>
      </c>
      <c r="B8" s="35" t="s">
        <v>78</v>
      </c>
      <c r="C8" s="158"/>
      <c r="D8" s="158"/>
      <c r="E8" s="158"/>
      <c r="F8" s="158"/>
      <c r="G8" s="32"/>
      <c r="H8" s="32"/>
      <c r="I8" s="36"/>
    </row>
    <row r="9" spans="1:9" ht="14.45" x14ac:dyDescent="0.3">
      <c r="A9" s="31"/>
      <c r="B9" s="32"/>
      <c r="C9" s="33"/>
      <c r="D9" s="32"/>
      <c r="E9" s="32"/>
      <c r="F9" s="32"/>
      <c r="G9" s="32"/>
      <c r="H9" s="32"/>
      <c r="I9" s="34"/>
    </row>
    <row r="10" spans="1:9" ht="14.45" x14ac:dyDescent="0.3">
      <c r="A10" s="31" t="s">
        <v>20</v>
      </c>
      <c r="B10" s="35" t="s">
        <v>79</v>
      </c>
      <c r="C10" s="37" t="s">
        <v>21</v>
      </c>
      <c r="D10" s="35" t="s">
        <v>22</v>
      </c>
      <c r="E10" s="35"/>
      <c r="F10" s="35"/>
      <c r="G10" s="35"/>
      <c r="H10" s="32"/>
      <c r="I10" s="34"/>
    </row>
    <row r="11" spans="1:9" ht="14.45" x14ac:dyDescent="0.3">
      <c r="A11" s="31"/>
      <c r="B11" s="32"/>
      <c r="C11" s="33"/>
      <c r="D11" s="32"/>
      <c r="E11" s="32"/>
      <c r="F11" s="38"/>
      <c r="G11" s="32"/>
      <c r="H11" s="32"/>
      <c r="I11" s="34"/>
    </row>
    <row r="12" spans="1:9" thickBot="1" x14ac:dyDescent="0.35">
      <c r="A12" s="39"/>
      <c r="B12" s="40"/>
      <c r="C12" s="41"/>
      <c r="D12" s="40"/>
      <c r="E12" s="40"/>
      <c r="F12" s="40"/>
      <c r="G12" s="40"/>
      <c r="H12" s="40"/>
      <c r="I12" s="42"/>
    </row>
    <row r="13" spans="1:9" ht="16.149999999999999" thickBot="1" x14ac:dyDescent="0.35">
      <c r="A13" s="160" t="s">
        <v>23</v>
      </c>
      <c r="B13" s="161"/>
      <c r="C13" s="43" t="s">
        <v>24</v>
      </c>
      <c r="D13" s="44" t="s">
        <v>25</v>
      </c>
      <c r="E13" s="45" t="s">
        <v>26</v>
      </c>
      <c r="F13" s="45" t="s">
        <v>27</v>
      </c>
      <c r="G13" s="162" t="s">
        <v>28</v>
      </c>
      <c r="H13" s="162"/>
      <c r="I13" s="161"/>
    </row>
    <row r="14" spans="1:9" ht="14.45" x14ac:dyDescent="0.3">
      <c r="A14" s="163" t="s">
        <v>29</v>
      </c>
      <c r="B14" s="164"/>
      <c r="C14" s="46">
        <v>1</v>
      </c>
      <c r="D14" s="47">
        <v>12500</v>
      </c>
      <c r="E14" s="48">
        <v>1.68</v>
      </c>
      <c r="F14" s="49">
        <f>+D14*E14</f>
        <v>21000</v>
      </c>
      <c r="G14" s="163" t="s">
        <v>30</v>
      </c>
      <c r="H14" s="165"/>
      <c r="I14" s="164"/>
    </row>
    <row r="15" spans="1:9" ht="14.45" x14ac:dyDescent="0.3">
      <c r="A15" s="50" t="s">
        <v>37</v>
      </c>
      <c r="B15" s="51"/>
      <c r="C15" s="52">
        <v>0.14000000000000001</v>
      </c>
      <c r="D15" s="53">
        <f>+D14*C15</f>
        <v>1750.0000000000002</v>
      </c>
      <c r="E15" s="54">
        <v>2.34</v>
      </c>
      <c r="F15" s="49">
        <f t="shared" ref="F15:F31" si="0">+D15*E15</f>
        <v>4095.0000000000005</v>
      </c>
      <c r="G15" s="147"/>
      <c r="H15" s="148"/>
      <c r="I15" s="149"/>
    </row>
    <row r="16" spans="1:9" ht="14.45" x14ac:dyDescent="0.3">
      <c r="A16" s="50" t="s">
        <v>13</v>
      </c>
      <c r="B16" s="51"/>
      <c r="C16" s="52">
        <v>0.02</v>
      </c>
      <c r="D16" s="53">
        <f>+C16*D14</f>
        <v>250</v>
      </c>
      <c r="E16" s="54">
        <v>1</v>
      </c>
      <c r="F16" s="49">
        <f t="shared" si="0"/>
        <v>250</v>
      </c>
      <c r="G16" s="153"/>
      <c r="H16" s="151"/>
      <c r="I16" s="152"/>
    </row>
    <row r="17" spans="1:9" ht="14.45" x14ac:dyDescent="0.3">
      <c r="A17" s="50" t="s">
        <v>48</v>
      </c>
      <c r="B17" s="51"/>
      <c r="C17" s="52">
        <v>0.25</v>
      </c>
      <c r="D17" s="53">
        <f>+C17*D14</f>
        <v>3125</v>
      </c>
      <c r="E17" s="55">
        <v>22</v>
      </c>
      <c r="F17" s="49">
        <f t="shared" si="0"/>
        <v>68750</v>
      </c>
      <c r="G17" s="147"/>
      <c r="H17" s="148"/>
      <c r="I17" s="149"/>
    </row>
    <row r="18" spans="1:9" ht="14.45" x14ac:dyDescent="0.3">
      <c r="A18" s="50" t="s">
        <v>49</v>
      </c>
      <c r="B18" s="51"/>
      <c r="C18" s="52">
        <v>0.25</v>
      </c>
      <c r="D18" s="54">
        <f>+C18*D14</f>
        <v>3125</v>
      </c>
      <c r="E18" s="54">
        <v>4.66</v>
      </c>
      <c r="F18" s="49">
        <f t="shared" si="0"/>
        <v>14562.5</v>
      </c>
      <c r="G18" s="147"/>
      <c r="H18" s="148"/>
      <c r="I18" s="149"/>
    </row>
    <row r="19" spans="1:9" thickBot="1" x14ac:dyDescent="0.35">
      <c r="A19" s="50" t="s">
        <v>38</v>
      </c>
      <c r="B19" s="51"/>
      <c r="C19" s="52">
        <v>0.1</v>
      </c>
      <c r="D19" s="54">
        <f>+C19*D14</f>
        <v>1250</v>
      </c>
      <c r="E19" s="54">
        <v>8</v>
      </c>
      <c r="F19" s="49">
        <f t="shared" si="0"/>
        <v>10000</v>
      </c>
      <c r="G19" s="150"/>
      <c r="H19" s="151"/>
      <c r="I19" s="152"/>
    </row>
    <row r="20" spans="1:9" ht="14.45" x14ac:dyDescent="0.3">
      <c r="A20" s="163" t="s">
        <v>50</v>
      </c>
      <c r="B20" s="164"/>
      <c r="C20" s="52">
        <v>0.02</v>
      </c>
      <c r="D20" s="54">
        <f>+C20*D14</f>
        <v>250</v>
      </c>
      <c r="E20" s="54">
        <v>10</v>
      </c>
      <c r="F20" s="49">
        <f t="shared" si="0"/>
        <v>2500</v>
      </c>
      <c r="G20" s="150"/>
      <c r="H20" s="151"/>
      <c r="I20" s="152"/>
    </row>
    <row r="21" spans="1:9" ht="14.45" x14ac:dyDescent="0.3">
      <c r="A21" s="150" t="s">
        <v>39</v>
      </c>
      <c r="B21" s="152"/>
      <c r="C21" s="52">
        <v>0.04</v>
      </c>
      <c r="D21" s="54">
        <f>+C21*D14</f>
        <v>500</v>
      </c>
      <c r="E21" s="54">
        <v>19</v>
      </c>
      <c r="F21" s="49">
        <f t="shared" si="0"/>
        <v>9500</v>
      </c>
      <c r="G21" s="50"/>
      <c r="H21" s="56"/>
      <c r="I21" s="51"/>
    </row>
    <row r="22" spans="1:9" ht="14.45" x14ac:dyDescent="0.3">
      <c r="A22" s="150" t="s">
        <v>51</v>
      </c>
      <c r="B22" s="152"/>
      <c r="C22" s="52">
        <v>1E-3</v>
      </c>
      <c r="D22" s="54">
        <f>+C22*D14</f>
        <v>12.5</v>
      </c>
      <c r="E22" s="54">
        <v>20</v>
      </c>
      <c r="F22" s="49">
        <f t="shared" si="0"/>
        <v>250</v>
      </c>
      <c r="G22" s="50"/>
      <c r="H22" s="57"/>
      <c r="I22" s="58"/>
    </row>
    <row r="23" spans="1:9" ht="14.45" x14ac:dyDescent="0.3">
      <c r="A23" s="50" t="s">
        <v>52</v>
      </c>
      <c r="B23" s="51"/>
      <c r="C23" s="52">
        <v>1.4999999999999999E-2</v>
      </c>
      <c r="D23" s="54">
        <f>+C23*D14</f>
        <v>187.5</v>
      </c>
      <c r="E23" s="54">
        <v>16</v>
      </c>
      <c r="F23" s="49">
        <f t="shared" si="0"/>
        <v>3000</v>
      </c>
      <c r="G23" s="147"/>
      <c r="H23" s="151"/>
      <c r="I23" s="152"/>
    </row>
    <row r="24" spans="1:9" ht="14.45" x14ac:dyDescent="0.3">
      <c r="A24" s="89" t="s">
        <v>53</v>
      </c>
      <c r="B24" s="57"/>
      <c r="C24" s="52">
        <v>5.0000000000000001E-3</v>
      </c>
      <c r="D24" s="54">
        <f>+C24*D14</f>
        <v>62.5</v>
      </c>
      <c r="E24" s="54">
        <v>20</v>
      </c>
      <c r="F24" s="49">
        <f t="shared" si="0"/>
        <v>1250</v>
      </c>
      <c r="G24" s="150"/>
      <c r="H24" s="151"/>
      <c r="I24" s="152"/>
    </row>
    <row r="25" spans="1:9" ht="14.45" x14ac:dyDescent="0.3">
      <c r="A25" s="59" t="s">
        <v>8</v>
      </c>
      <c r="B25" s="57"/>
      <c r="C25" s="52">
        <v>0.4</v>
      </c>
      <c r="D25" s="54">
        <f>+C25*D14</f>
        <v>5000</v>
      </c>
      <c r="E25" s="54">
        <v>1</v>
      </c>
      <c r="F25" s="49">
        <f t="shared" si="0"/>
        <v>5000</v>
      </c>
      <c r="G25" s="150"/>
      <c r="H25" s="151"/>
      <c r="I25" s="152"/>
    </row>
    <row r="26" spans="1:9" ht="14.45" x14ac:dyDescent="0.3">
      <c r="A26" s="59"/>
      <c r="B26" s="57"/>
      <c r="C26" s="52"/>
      <c r="D26" s="54">
        <f>+C26*D14</f>
        <v>0</v>
      </c>
      <c r="E26" s="54"/>
      <c r="F26" s="49">
        <f t="shared" si="0"/>
        <v>0</v>
      </c>
      <c r="G26" s="150"/>
      <c r="H26" s="151"/>
      <c r="I26" s="152"/>
    </row>
    <row r="27" spans="1:9" ht="14.45" x14ac:dyDescent="0.3">
      <c r="A27" s="59"/>
      <c r="B27" s="57"/>
      <c r="C27" s="52"/>
      <c r="D27" s="54">
        <f>+C27*D14</f>
        <v>0</v>
      </c>
      <c r="E27" s="54"/>
      <c r="F27" s="49">
        <f t="shared" si="0"/>
        <v>0</v>
      </c>
      <c r="G27" s="150"/>
      <c r="H27" s="151"/>
      <c r="I27" s="152"/>
    </row>
    <row r="28" spans="1:9" ht="14.45" x14ac:dyDescent="0.3">
      <c r="A28" s="59"/>
      <c r="B28" s="57"/>
      <c r="C28" s="52"/>
      <c r="D28" s="54">
        <f>+C28*D14</f>
        <v>0</v>
      </c>
      <c r="E28" s="54"/>
      <c r="F28" s="49">
        <f t="shared" si="0"/>
        <v>0</v>
      </c>
      <c r="G28" s="57"/>
      <c r="H28" s="57"/>
      <c r="I28" s="58"/>
    </row>
    <row r="29" spans="1:9" ht="15.6" x14ac:dyDescent="0.3">
      <c r="A29" s="60"/>
      <c r="B29" s="57"/>
      <c r="C29" s="52"/>
      <c r="D29" s="54">
        <f>+C29*D14</f>
        <v>0</v>
      </c>
      <c r="E29" s="54"/>
      <c r="F29" s="49">
        <f t="shared" si="0"/>
        <v>0</v>
      </c>
      <c r="G29" s="57"/>
      <c r="H29" s="57"/>
      <c r="I29" s="58"/>
    </row>
    <row r="30" spans="1:9" ht="15.6" x14ac:dyDescent="0.3">
      <c r="A30" s="60"/>
      <c r="B30" s="57"/>
      <c r="C30" s="52"/>
      <c r="D30" s="54">
        <f>+C30*D14</f>
        <v>0</v>
      </c>
      <c r="E30" s="54"/>
      <c r="F30" s="49">
        <f t="shared" si="0"/>
        <v>0</v>
      </c>
      <c r="G30" s="57"/>
      <c r="H30" s="57"/>
      <c r="I30" s="58"/>
    </row>
    <row r="31" spans="1:9" ht="16.149999999999999" thickBot="1" x14ac:dyDescent="0.35">
      <c r="A31" s="60"/>
      <c r="B31" s="32"/>
      <c r="C31" s="61"/>
      <c r="D31" s="54">
        <f>+C31*D14</f>
        <v>0</v>
      </c>
      <c r="E31" s="62"/>
      <c r="F31" s="49">
        <f t="shared" si="0"/>
        <v>0</v>
      </c>
      <c r="G31" s="32"/>
      <c r="H31" s="32"/>
      <c r="I31" s="34"/>
    </row>
    <row r="32" spans="1:9" ht="16.149999999999999" thickBot="1" x14ac:dyDescent="0.35">
      <c r="A32" s="63" t="s">
        <v>32</v>
      </c>
      <c r="B32" s="64"/>
      <c r="C32" s="65">
        <f>SUM(C14:C31)</f>
        <v>2.2410000000000001</v>
      </c>
      <c r="D32" s="66">
        <f>SUM(D14:D31)</f>
        <v>28012.5</v>
      </c>
      <c r="E32" s="67">
        <f>SUM(E14:E31)</f>
        <v>125.68</v>
      </c>
      <c r="F32" s="67">
        <f>SUM(F14:F31)</f>
        <v>140157.5</v>
      </c>
      <c r="G32" s="68"/>
      <c r="H32" s="68"/>
      <c r="I32" s="69"/>
    </row>
    <row r="33" spans="1:9" thickBot="1" x14ac:dyDescent="0.35">
      <c r="A33" s="31"/>
      <c r="B33" s="32"/>
      <c r="C33" s="33"/>
      <c r="D33" s="32"/>
      <c r="E33" s="66" t="s">
        <v>33</v>
      </c>
      <c r="F33" s="70">
        <f>+F32/D32</f>
        <v>5.0033913431503789</v>
      </c>
      <c r="G33" s="32"/>
      <c r="H33" s="32"/>
      <c r="I33" s="34"/>
    </row>
    <row r="34" spans="1:9" ht="14.45" x14ac:dyDescent="0.3">
      <c r="A34" s="144"/>
      <c r="B34" s="145"/>
      <c r="C34" s="145"/>
      <c r="D34" s="145"/>
      <c r="E34" s="71"/>
      <c r="F34" s="145"/>
      <c r="G34" s="145"/>
      <c r="H34" s="145"/>
      <c r="I34" s="146"/>
    </row>
    <row r="35" spans="1:9" ht="14.45" x14ac:dyDescent="0.3">
      <c r="A35" s="31"/>
      <c r="B35" s="32"/>
      <c r="C35" s="33"/>
      <c r="D35" s="32"/>
      <c r="E35" s="32"/>
      <c r="F35" s="32"/>
      <c r="G35" s="32"/>
      <c r="H35" s="32"/>
      <c r="I35" s="34"/>
    </row>
    <row r="36" spans="1:9" ht="14.45" x14ac:dyDescent="0.3">
      <c r="A36" s="31"/>
      <c r="B36" s="32"/>
      <c r="C36" s="33"/>
      <c r="D36" s="32"/>
      <c r="E36" s="32"/>
      <c r="F36" s="32"/>
      <c r="G36" s="32"/>
      <c r="H36" s="32"/>
      <c r="I36" s="34"/>
    </row>
    <row r="37" spans="1:9" ht="15.6" x14ac:dyDescent="0.3">
      <c r="A37" s="72" t="s">
        <v>34</v>
      </c>
      <c r="B37" s="32"/>
      <c r="C37" s="33"/>
      <c r="D37" s="32"/>
      <c r="E37" s="32"/>
      <c r="F37" s="133" t="s">
        <v>35</v>
      </c>
      <c r="G37" s="133"/>
      <c r="H37" s="133"/>
      <c r="I37" s="134"/>
    </row>
    <row r="38" spans="1:9" thickBot="1" x14ac:dyDescent="0.35">
      <c r="A38" s="31"/>
      <c r="B38" s="32"/>
      <c r="C38" s="33"/>
      <c r="D38" s="32"/>
      <c r="E38" s="32"/>
      <c r="F38" s="32"/>
      <c r="G38" s="32"/>
      <c r="H38" s="32"/>
      <c r="I38" s="34"/>
    </row>
    <row r="39" spans="1:9" ht="16.5" thickBot="1" x14ac:dyDescent="0.3">
      <c r="A39" s="73" t="s">
        <v>46</v>
      </c>
      <c r="B39" s="68"/>
      <c r="C39" s="74"/>
      <c r="D39" s="68"/>
      <c r="E39" s="75"/>
      <c r="F39" s="135"/>
      <c r="G39" s="136"/>
      <c r="H39" s="136"/>
      <c r="I39" s="137"/>
    </row>
    <row r="40" spans="1:9" ht="16.5" thickBot="1" x14ac:dyDescent="0.3">
      <c r="A40" s="130" t="s">
        <v>47</v>
      </c>
      <c r="B40" s="131"/>
      <c r="C40" s="131"/>
      <c r="D40" s="131"/>
      <c r="E40" s="76"/>
      <c r="F40" s="138"/>
      <c r="G40" s="139"/>
      <c r="H40" s="139"/>
      <c r="I40" s="140"/>
    </row>
    <row r="41" spans="1:9" ht="16.5" thickBot="1" x14ac:dyDescent="0.3">
      <c r="A41" s="130"/>
      <c r="B41" s="131"/>
      <c r="C41" s="131"/>
      <c r="D41" s="131"/>
      <c r="E41" s="77"/>
      <c r="F41" s="138"/>
      <c r="G41" s="139"/>
      <c r="H41" s="139"/>
      <c r="I41" s="140"/>
    </row>
    <row r="42" spans="1:9" ht="16.5" thickBot="1" x14ac:dyDescent="0.3">
      <c r="A42" s="130"/>
      <c r="B42" s="131"/>
      <c r="C42" s="131"/>
      <c r="D42" s="131"/>
      <c r="E42" s="77"/>
      <c r="F42" s="138"/>
      <c r="G42" s="139"/>
      <c r="H42" s="139"/>
      <c r="I42" s="140"/>
    </row>
    <row r="43" spans="1:9" ht="16.5" thickBot="1" x14ac:dyDescent="0.3">
      <c r="A43" s="130"/>
      <c r="B43" s="131"/>
      <c r="C43" s="131"/>
      <c r="D43" s="131"/>
      <c r="E43" s="77"/>
      <c r="F43" s="138"/>
      <c r="G43" s="139"/>
      <c r="H43" s="139"/>
      <c r="I43" s="140"/>
    </row>
    <row r="44" spans="1:9" ht="16.5" thickBot="1" x14ac:dyDescent="0.3">
      <c r="A44" s="130"/>
      <c r="B44" s="131"/>
      <c r="C44" s="131"/>
      <c r="D44" s="131"/>
      <c r="E44" s="77"/>
      <c r="F44" s="138"/>
      <c r="G44" s="139"/>
      <c r="H44" s="139"/>
      <c r="I44" s="140"/>
    </row>
    <row r="45" spans="1:9" ht="16.5" thickBot="1" x14ac:dyDescent="0.3">
      <c r="A45" s="130"/>
      <c r="B45" s="131"/>
      <c r="C45" s="131"/>
      <c r="D45" s="131"/>
      <c r="E45" s="77"/>
      <c r="F45" s="138"/>
      <c r="G45" s="139"/>
      <c r="H45" s="139"/>
      <c r="I45" s="140"/>
    </row>
    <row r="46" spans="1:9" ht="16.5" thickBot="1" x14ac:dyDescent="0.3">
      <c r="A46" s="130"/>
      <c r="B46" s="131"/>
      <c r="C46" s="131"/>
      <c r="D46" s="132"/>
      <c r="E46" s="77"/>
      <c r="F46" s="138"/>
      <c r="G46" s="139"/>
      <c r="H46" s="139"/>
      <c r="I46" s="140"/>
    </row>
    <row r="47" spans="1:9" ht="16.5" thickBot="1" x14ac:dyDescent="0.3">
      <c r="A47" s="130"/>
      <c r="B47" s="131"/>
      <c r="C47" s="131"/>
      <c r="D47" s="132"/>
      <c r="E47" s="77"/>
      <c r="F47" s="138"/>
      <c r="G47" s="139"/>
      <c r="H47" s="139"/>
      <c r="I47" s="140"/>
    </row>
    <row r="48" spans="1:9" ht="16.5" thickBot="1" x14ac:dyDescent="0.3">
      <c r="A48" s="130"/>
      <c r="B48" s="131"/>
      <c r="C48" s="131"/>
      <c r="D48" s="132"/>
      <c r="E48" s="78"/>
      <c r="F48" s="141"/>
      <c r="G48" s="142"/>
      <c r="H48" s="142"/>
      <c r="I48" s="143"/>
    </row>
    <row r="49" spans="1:9" ht="15.75" x14ac:dyDescent="0.25">
      <c r="A49" s="79"/>
      <c r="B49" s="80"/>
      <c r="C49" s="81"/>
      <c r="D49" s="80"/>
      <c r="E49" s="80"/>
      <c r="F49" s="82"/>
      <c r="G49" s="82"/>
      <c r="H49" s="82"/>
      <c r="I49" s="83"/>
    </row>
    <row r="50" spans="1:9" ht="15.75" x14ac:dyDescent="0.25">
      <c r="A50" s="84"/>
      <c r="B50" s="77"/>
      <c r="C50" s="85"/>
      <c r="D50" s="77"/>
      <c r="E50" s="77"/>
      <c r="F50" s="86"/>
      <c r="G50" s="86"/>
      <c r="H50" s="86"/>
      <c r="I50" s="87"/>
    </row>
    <row r="51" spans="1:9" ht="15.75" x14ac:dyDescent="0.25">
      <c r="A51" s="60"/>
      <c r="B51" s="32"/>
      <c r="C51" s="33"/>
      <c r="D51" s="32"/>
      <c r="E51" s="32"/>
      <c r="F51" s="32"/>
      <c r="G51" s="32"/>
      <c r="H51" s="32"/>
      <c r="I51" s="34"/>
    </row>
    <row r="52" spans="1:9" x14ac:dyDescent="0.25">
      <c r="A52" s="88" t="s">
        <v>36</v>
      </c>
      <c r="B52" s="35"/>
      <c r="C52" s="37"/>
      <c r="D52" s="35"/>
      <c r="E52" s="35"/>
      <c r="F52" s="35"/>
      <c r="G52" s="32"/>
      <c r="H52" s="32"/>
      <c r="I52" s="34"/>
    </row>
    <row r="58" spans="1:9" x14ac:dyDescent="0.25">
      <c r="A58" s="90" t="s">
        <v>72</v>
      </c>
      <c r="B58" s="90"/>
      <c r="C58" s="90"/>
      <c r="D58" s="90"/>
    </row>
    <row r="59" spans="1:9" x14ac:dyDescent="0.25">
      <c r="A59" t="s">
        <v>62</v>
      </c>
      <c r="B59" t="s">
        <v>63</v>
      </c>
      <c r="C59" t="s">
        <v>33</v>
      </c>
      <c r="D59" t="s">
        <v>64</v>
      </c>
    </row>
    <row r="60" spans="1:9" x14ac:dyDescent="0.25">
      <c r="A60" t="s">
        <v>65</v>
      </c>
      <c r="B60">
        <v>400</v>
      </c>
      <c r="C60">
        <v>5</v>
      </c>
      <c r="D60">
        <f>B60*C60</f>
        <v>2000</v>
      </c>
    </row>
    <row r="61" spans="1:9" x14ac:dyDescent="0.25">
      <c r="D61">
        <f t="shared" ref="D61:D65" si="1">B61*C61</f>
        <v>0</v>
      </c>
    </row>
    <row r="62" spans="1:9" x14ac:dyDescent="0.25">
      <c r="D62">
        <f t="shared" si="1"/>
        <v>0</v>
      </c>
    </row>
    <row r="63" spans="1:9" x14ac:dyDescent="0.25">
      <c r="D63">
        <f t="shared" si="1"/>
        <v>0</v>
      </c>
    </row>
    <row r="64" spans="1:9" x14ac:dyDescent="0.25">
      <c r="D64">
        <f t="shared" si="1"/>
        <v>0</v>
      </c>
    </row>
    <row r="65" spans="1:4" x14ac:dyDescent="0.25">
      <c r="D65">
        <f t="shared" si="1"/>
        <v>0</v>
      </c>
    </row>
    <row r="66" spans="1:4" x14ac:dyDescent="0.25">
      <c r="A66" s="91" t="s">
        <v>66</v>
      </c>
      <c r="B66" s="91"/>
      <c r="C66" s="91"/>
      <c r="D66" s="91">
        <f>D60+D61+D62+D63+D64+D65</f>
        <v>2000</v>
      </c>
    </row>
    <row r="67" spans="1:4" x14ac:dyDescent="0.25">
      <c r="A67" s="91" t="s">
        <v>67</v>
      </c>
      <c r="B67" s="91" t="s">
        <v>68</v>
      </c>
      <c r="C67" s="91"/>
      <c r="D67" s="92">
        <v>3850</v>
      </c>
    </row>
    <row r="68" spans="1:4" x14ac:dyDescent="0.25">
      <c r="A68" s="93" t="s">
        <v>69</v>
      </c>
      <c r="B68" s="93"/>
      <c r="C68" s="91"/>
      <c r="D68" s="95">
        <v>0.25</v>
      </c>
    </row>
    <row r="69" spans="1:4" x14ac:dyDescent="0.25">
      <c r="A69" s="91" t="s">
        <v>70</v>
      </c>
      <c r="B69" s="93"/>
      <c r="C69" s="93"/>
      <c r="D69" s="93">
        <f>+D67*1.25</f>
        <v>4812.5</v>
      </c>
    </row>
    <row r="70" spans="1:4" x14ac:dyDescent="0.25">
      <c r="A70" s="96"/>
      <c r="B70" s="96"/>
      <c r="C70" s="96"/>
      <c r="D70" s="96"/>
    </row>
    <row r="71" spans="1:4" x14ac:dyDescent="0.25">
      <c r="A71" s="96"/>
      <c r="B71" s="96"/>
      <c r="C71" s="96"/>
      <c r="D71" s="97"/>
    </row>
    <row r="72" spans="1:4" x14ac:dyDescent="0.25">
      <c r="A72" s="96"/>
      <c r="B72" s="96"/>
      <c r="C72" s="96"/>
      <c r="D72" s="96"/>
    </row>
    <row r="73" spans="1:4" x14ac:dyDescent="0.25">
      <c r="A73" s="96"/>
      <c r="B73" s="96"/>
      <c r="C73" s="96"/>
      <c r="D73" s="96"/>
    </row>
    <row r="74" spans="1:4" x14ac:dyDescent="0.25">
      <c r="A74" s="96"/>
      <c r="B74" s="96"/>
      <c r="C74" s="96"/>
      <c r="D74" s="96"/>
    </row>
    <row r="75" spans="1:4" x14ac:dyDescent="0.25">
      <c r="A75" s="96"/>
      <c r="B75" s="96"/>
      <c r="C75" s="96"/>
      <c r="D75" s="96"/>
    </row>
    <row r="76" spans="1:4" x14ac:dyDescent="0.25">
      <c r="A76" s="96"/>
      <c r="B76" s="96"/>
      <c r="C76" s="96"/>
      <c r="D76" s="96"/>
    </row>
  </sheetData>
  <mergeCells count="37">
    <mergeCell ref="A3:I3"/>
    <mergeCell ref="B6:F6"/>
    <mergeCell ref="G6:I6"/>
    <mergeCell ref="C8:F8"/>
    <mergeCell ref="A22:B22"/>
    <mergeCell ref="A13:B13"/>
    <mergeCell ref="G13:I13"/>
    <mergeCell ref="A14:B14"/>
    <mergeCell ref="G14:I14"/>
    <mergeCell ref="G15:I15"/>
    <mergeCell ref="G16:I16"/>
    <mergeCell ref="G17:I17"/>
    <mergeCell ref="G18:I18"/>
    <mergeCell ref="G19:I19"/>
    <mergeCell ref="G20:I20"/>
    <mergeCell ref="A21:B21"/>
    <mergeCell ref="G27:I27"/>
    <mergeCell ref="A34:B34"/>
    <mergeCell ref="C34:D34"/>
    <mergeCell ref="F34:G34"/>
    <mergeCell ref="H34:I34"/>
    <mergeCell ref="A48:D48"/>
    <mergeCell ref="A20:B20"/>
    <mergeCell ref="F37:I37"/>
    <mergeCell ref="F39:I48"/>
    <mergeCell ref="A40:D40"/>
    <mergeCell ref="A41:D41"/>
    <mergeCell ref="A42:D42"/>
    <mergeCell ref="A43:D43"/>
    <mergeCell ref="A44:D44"/>
    <mergeCell ref="A45:D45"/>
    <mergeCell ref="A46:D46"/>
    <mergeCell ref="A47:D47"/>
    <mergeCell ref="G23:I23"/>
    <mergeCell ref="G24:I24"/>
    <mergeCell ref="G25:I25"/>
    <mergeCell ref="G26:I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J45" sqref="J45"/>
    </sheetView>
  </sheetViews>
  <sheetFormatPr baseColWidth="10" defaultRowHeight="15" x14ac:dyDescent="0.25"/>
  <cols>
    <col min="2" max="2" width="14.7109375" customWidth="1"/>
    <col min="3" max="3" width="25" customWidth="1"/>
    <col min="4" max="4" width="14.85546875" customWidth="1"/>
    <col min="6" max="6" width="16.28515625" customWidth="1"/>
  </cols>
  <sheetData>
    <row r="1" spans="1:9" ht="14.45" x14ac:dyDescent="0.3">
      <c r="A1">
        <f ca="1">A1:G19</f>
        <v>0</v>
      </c>
    </row>
    <row r="3" spans="1:9" ht="36" customHeight="1" x14ac:dyDescent="0.3">
      <c r="B3" s="129" t="s">
        <v>75</v>
      </c>
      <c r="C3" s="129"/>
      <c r="D3" s="129"/>
      <c r="E3" s="129" t="s">
        <v>0</v>
      </c>
      <c r="F3" s="129"/>
    </row>
    <row r="4" spans="1:9" ht="14.45" x14ac:dyDescent="0.3">
      <c r="B4" s="1">
        <v>0</v>
      </c>
      <c r="C4" s="2" t="s">
        <v>1</v>
      </c>
      <c r="D4" s="3" t="s">
        <v>2</v>
      </c>
      <c r="E4" s="4" t="s">
        <v>3</v>
      </c>
      <c r="F4" s="5" t="s">
        <v>4</v>
      </c>
    </row>
    <row r="5" spans="1:9" ht="14.45" x14ac:dyDescent="0.3">
      <c r="B5" s="6">
        <v>0.9</v>
      </c>
      <c r="C5" s="7" t="s">
        <v>11</v>
      </c>
      <c r="D5" s="8">
        <v>11250</v>
      </c>
      <c r="E5" s="9">
        <v>2.12</v>
      </c>
      <c r="F5" s="10">
        <f>D5*E5</f>
        <v>23850</v>
      </c>
    </row>
    <row r="6" spans="1:9" ht="14.45" x14ac:dyDescent="0.3">
      <c r="B6" s="1">
        <v>0.1</v>
      </c>
      <c r="C6" s="7" t="s">
        <v>54</v>
      </c>
      <c r="D6" s="8">
        <v>1250</v>
      </c>
      <c r="E6" s="11">
        <v>2.12</v>
      </c>
      <c r="F6" s="10">
        <f t="shared" ref="F6:F16" si="0">D6*E6</f>
        <v>2650</v>
      </c>
    </row>
    <row r="7" spans="1:9" ht="14.45" x14ac:dyDescent="0.3">
      <c r="B7" s="1">
        <f>SUM(B5:B6)</f>
        <v>1</v>
      </c>
      <c r="C7" s="7" t="s">
        <v>5</v>
      </c>
      <c r="D7" s="8">
        <f>SUM(D5:D6)</f>
        <v>12500</v>
      </c>
      <c r="E7" s="9"/>
      <c r="F7" s="10">
        <f t="shared" si="0"/>
        <v>0</v>
      </c>
    </row>
    <row r="8" spans="1:9" ht="14.45" x14ac:dyDescent="0.3">
      <c r="B8" s="1">
        <v>0.02</v>
      </c>
      <c r="C8" s="7" t="s">
        <v>13</v>
      </c>
      <c r="D8" s="8">
        <f>D7*B8</f>
        <v>250</v>
      </c>
      <c r="E8" s="9">
        <v>1</v>
      </c>
      <c r="F8" s="10">
        <f t="shared" si="0"/>
        <v>250</v>
      </c>
    </row>
    <row r="9" spans="1:9" ht="14.45" x14ac:dyDescent="0.3">
      <c r="B9" s="1">
        <v>0.06</v>
      </c>
      <c r="C9" s="12" t="s">
        <v>76</v>
      </c>
      <c r="D9" s="8">
        <f>D7*B9</f>
        <v>750</v>
      </c>
      <c r="E9" s="9">
        <v>2.34</v>
      </c>
      <c r="F9" s="10">
        <f>D9*E9</f>
        <v>1755</v>
      </c>
    </row>
    <row r="10" spans="1:9" ht="14.45" x14ac:dyDescent="0.3">
      <c r="B10" s="1">
        <v>0.1</v>
      </c>
      <c r="C10" s="7" t="s">
        <v>55</v>
      </c>
      <c r="D10" s="8">
        <f>D7*B10</f>
        <v>1250</v>
      </c>
      <c r="E10" s="9">
        <v>10</v>
      </c>
      <c r="F10" s="9">
        <f>D10*E10</f>
        <v>12500</v>
      </c>
    </row>
    <row r="11" spans="1:9" ht="14.45" x14ac:dyDescent="0.3">
      <c r="B11" s="1">
        <v>0.01</v>
      </c>
      <c r="C11" s="12" t="s">
        <v>56</v>
      </c>
      <c r="D11" s="8">
        <f>D7*B11</f>
        <v>125</v>
      </c>
      <c r="E11" s="9">
        <v>8</v>
      </c>
      <c r="F11" s="10">
        <f t="shared" si="0"/>
        <v>1000</v>
      </c>
    </row>
    <row r="12" spans="1:9" ht="14.45" x14ac:dyDescent="0.3">
      <c r="B12" s="1">
        <v>0.03</v>
      </c>
      <c r="C12" s="7" t="s">
        <v>57</v>
      </c>
      <c r="D12" s="8">
        <f>D7*B12</f>
        <v>375</v>
      </c>
      <c r="E12" s="9">
        <v>15</v>
      </c>
      <c r="F12" s="10">
        <f t="shared" si="0"/>
        <v>5625</v>
      </c>
    </row>
    <row r="13" spans="1:9" ht="14.45" x14ac:dyDescent="0.3">
      <c r="B13" s="1">
        <v>1.4999999999999999E-2</v>
      </c>
      <c r="C13" s="12" t="s">
        <v>58</v>
      </c>
      <c r="D13" s="8">
        <f>D7*B13</f>
        <v>187.5</v>
      </c>
      <c r="E13" s="9">
        <v>15</v>
      </c>
      <c r="F13" s="10">
        <f t="shared" si="0"/>
        <v>2812.5</v>
      </c>
    </row>
    <row r="14" spans="1:9" ht="14.45" x14ac:dyDescent="0.3">
      <c r="B14" s="1">
        <v>1.4999999999999999E-2</v>
      </c>
      <c r="C14" s="12" t="s">
        <v>59</v>
      </c>
      <c r="D14" s="8">
        <f>D7*B14</f>
        <v>187.5</v>
      </c>
      <c r="E14" s="9">
        <v>15</v>
      </c>
      <c r="F14" s="10">
        <f t="shared" si="0"/>
        <v>2812.5</v>
      </c>
      <c r="I14" t="s">
        <v>86</v>
      </c>
    </row>
    <row r="15" spans="1:9" ht="14.45" x14ac:dyDescent="0.3">
      <c r="B15" s="1">
        <v>1.4999999999999999E-2</v>
      </c>
      <c r="C15" s="7" t="s">
        <v>60</v>
      </c>
      <c r="D15" s="8">
        <f>D7*B15</f>
        <v>187.5</v>
      </c>
      <c r="E15" s="13">
        <v>15</v>
      </c>
      <c r="F15" s="10">
        <f t="shared" si="0"/>
        <v>2812.5</v>
      </c>
    </row>
    <row r="16" spans="1:9" ht="14.45" x14ac:dyDescent="0.3">
      <c r="B16" s="1">
        <v>1.4999999999999999E-2</v>
      </c>
      <c r="C16" s="7" t="s">
        <v>61</v>
      </c>
      <c r="D16" s="8">
        <f>D7*B16</f>
        <v>187.5</v>
      </c>
      <c r="E16" s="13">
        <v>15</v>
      </c>
      <c r="F16" s="10">
        <f t="shared" si="0"/>
        <v>2812.5</v>
      </c>
    </row>
    <row r="17" spans="1:6" ht="14.45" x14ac:dyDescent="0.3">
      <c r="B17" s="1">
        <v>0.65</v>
      </c>
      <c r="C17" s="7" t="s">
        <v>31</v>
      </c>
      <c r="D17" s="8">
        <v>8125</v>
      </c>
      <c r="E17" s="13">
        <v>1</v>
      </c>
      <c r="F17" s="10">
        <f t="shared" ref="F17" si="1">D17*E17</f>
        <v>8125</v>
      </c>
    </row>
    <row r="18" spans="1:6" ht="14.45" x14ac:dyDescent="0.3">
      <c r="B18" s="1"/>
      <c r="C18" s="7"/>
      <c r="D18" s="8"/>
      <c r="E18" s="9"/>
      <c r="F18" s="10"/>
    </row>
    <row r="19" spans="1:6" x14ac:dyDescent="0.25">
      <c r="B19" s="1"/>
      <c r="C19" s="7"/>
      <c r="D19" s="8"/>
      <c r="E19" s="9"/>
      <c r="F19" s="10"/>
    </row>
    <row r="20" spans="1:6" x14ac:dyDescent="0.25">
      <c r="B20" s="1"/>
      <c r="C20" s="7"/>
      <c r="D20" s="8"/>
      <c r="E20" s="9">
        <v>0</v>
      </c>
      <c r="F20" s="10">
        <f>D20*E20</f>
        <v>0</v>
      </c>
    </row>
    <row r="21" spans="1:6" x14ac:dyDescent="0.25">
      <c r="B21" s="1">
        <f>SUM(B7:B19)</f>
        <v>1.9299999999999997</v>
      </c>
      <c r="C21" s="14"/>
      <c r="D21" s="8"/>
      <c r="E21" s="15"/>
      <c r="F21" s="16"/>
    </row>
    <row r="22" spans="1:6" x14ac:dyDescent="0.25">
      <c r="B22" s="17"/>
      <c r="C22" s="14" t="s">
        <v>9</v>
      </c>
      <c r="D22" s="8">
        <f>SUM(D7:D19)</f>
        <v>24125</v>
      </c>
      <c r="E22" s="18" t="s">
        <v>10</v>
      </c>
      <c r="F22" s="19">
        <f>SUM(F5:F20)</f>
        <v>67005</v>
      </c>
    </row>
    <row r="23" spans="1:6" x14ac:dyDescent="0.25">
      <c r="B23" s="20"/>
      <c r="C23" s="14"/>
      <c r="D23" s="8"/>
      <c r="E23" s="21" t="s">
        <v>3</v>
      </c>
      <c r="F23" s="22">
        <f>F22/D22</f>
        <v>2.7774093264248703</v>
      </c>
    </row>
    <row r="28" spans="1:6" x14ac:dyDescent="0.25">
      <c r="A28" s="90" t="s">
        <v>71</v>
      </c>
      <c r="B28" s="90"/>
      <c r="C28" s="90"/>
      <c r="D28" s="90"/>
    </row>
    <row r="29" spans="1:6" x14ac:dyDescent="0.25">
      <c r="A29" t="s">
        <v>62</v>
      </c>
      <c r="B29" t="s">
        <v>63</v>
      </c>
      <c r="C29" t="s">
        <v>33</v>
      </c>
      <c r="D29" t="s">
        <v>64</v>
      </c>
    </row>
    <row r="30" spans="1:6" x14ac:dyDescent="0.25">
      <c r="A30" t="s">
        <v>65</v>
      </c>
      <c r="B30">
        <v>500</v>
      </c>
      <c r="C30">
        <v>2.78</v>
      </c>
      <c r="D30">
        <f>B30*C30</f>
        <v>1390</v>
      </c>
    </row>
    <row r="31" spans="1:6" x14ac:dyDescent="0.25">
      <c r="D31">
        <f t="shared" ref="D31:D35" si="2">B31*C31</f>
        <v>0</v>
      </c>
    </row>
    <row r="32" spans="1:6" x14ac:dyDescent="0.25">
      <c r="D32">
        <f t="shared" si="2"/>
        <v>0</v>
      </c>
    </row>
    <row r="33" spans="1:4" x14ac:dyDescent="0.25">
      <c r="D33">
        <f t="shared" si="2"/>
        <v>0</v>
      </c>
    </row>
    <row r="34" spans="1:4" x14ac:dyDescent="0.25">
      <c r="D34">
        <f t="shared" si="2"/>
        <v>0</v>
      </c>
    </row>
    <row r="35" spans="1:4" x14ac:dyDescent="0.25">
      <c r="D35">
        <f t="shared" si="2"/>
        <v>0</v>
      </c>
    </row>
    <row r="36" spans="1:4" x14ac:dyDescent="0.25">
      <c r="A36" s="91" t="s">
        <v>66</v>
      </c>
      <c r="B36" s="91"/>
      <c r="C36" s="91"/>
      <c r="D36" s="91">
        <f>D30+D31+D32+D33+D34+D35</f>
        <v>1390</v>
      </c>
    </row>
    <row r="37" spans="1:4" x14ac:dyDescent="0.25">
      <c r="A37" s="91" t="s">
        <v>67</v>
      </c>
      <c r="B37" s="91" t="s">
        <v>68</v>
      </c>
      <c r="C37" s="91"/>
      <c r="D37" s="92">
        <v>2970</v>
      </c>
    </row>
    <row r="38" spans="1:4" x14ac:dyDescent="0.25">
      <c r="A38" s="93" t="s">
        <v>69</v>
      </c>
      <c r="B38" s="93"/>
      <c r="C38" s="93"/>
      <c r="D38" s="95">
        <v>0.25</v>
      </c>
    </row>
    <row r="39" spans="1:4" x14ac:dyDescent="0.25">
      <c r="A39" s="91" t="s">
        <v>70</v>
      </c>
      <c r="B39" s="94"/>
      <c r="C39" s="93"/>
      <c r="D39" s="93">
        <f>+D37*1.25</f>
        <v>3712.5</v>
      </c>
    </row>
    <row r="40" spans="1:4" x14ac:dyDescent="0.25">
      <c r="A40" s="96"/>
      <c r="B40" s="96"/>
      <c r="C40" s="96"/>
      <c r="D40" s="96"/>
    </row>
    <row r="41" spans="1:4" x14ac:dyDescent="0.25">
      <c r="A41" s="96"/>
      <c r="B41" s="96"/>
      <c r="C41" s="96"/>
      <c r="D41" s="97"/>
    </row>
    <row r="42" spans="1:4" x14ac:dyDescent="0.25">
      <c r="A42" s="96"/>
      <c r="B42" s="96"/>
      <c r="C42" s="96"/>
      <c r="D42" s="96"/>
    </row>
    <row r="43" spans="1:4" x14ac:dyDescent="0.25">
      <c r="A43" s="96"/>
      <c r="B43" s="96"/>
      <c r="C43" s="96"/>
      <c r="D43" s="96"/>
    </row>
    <row r="44" spans="1:4" x14ac:dyDescent="0.25">
      <c r="A44" s="96"/>
      <c r="B44" s="96"/>
      <c r="C44" s="96"/>
      <c r="D44" s="96"/>
    </row>
    <row r="45" spans="1:4" x14ac:dyDescent="0.25">
      <c r="A45" s="96"/>
      <c r="B45" s="96"/>
      <c r="C45" s="96"/>
      <c r="D45" s="96"/>
    </row>
    <row r="46" spans="1:4" x14ac:dyDescent="0.25">
      <c r="A46" s="96"/>
      <c r="B46" s="96"/>
      <c r="C46" s="96"/>
      <c r="D46" s="96"/>
    </row>
  </sheetData>
  <mergeCells count="2">
    <mergeCell ref="B3:D3"/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31" workbookViewId="0">
      <selection activeCell="M14" sqref="M14"/>
    </sheetView>
  </sheetViews>
  <sheetFormatPr baseColWidth="10" defaultRowHeight="15" x14ac:dyDescent="0.25"/>
  <cols>
    <col min="1" max="1" width="17.42578125" style="106" customWidth="1"/>
    <col min="2" max="2" width="20.28515625" style="106" customWidth="1"/>
    <col min="3" max="3" width="11.42578125" style="106"/>
    <col min="4" max="4" width="13.28515625" style="106" customWidth="1"/>
    <col min="5" max="8" width="11.42578125" style="106"/>
    <col min="9" max="9" width="39.7109375" style="106" customWidth="1"/>
  </cols>
  <sheetData>
    <row r="1" spans="1:9" x14ac:dyDescent="0.25">
      <c r="A1" s="23"/>
      <c r="B1" s="24"/>
      <c r="C1" s="25"/>
      <c r="D1" s="24"/>
      <c r="E1" s="24"/>
      <c r="F1" s="24"/>
      <c r="G1" s="24"/>
      <c r="H1" s="24"/>
      <c r="I1" s="26"/>
    </row>
    <row r="2" spans="1:9" x14ac:dyDescent="0.25">
      <c r="A2" s="27"/>
      <c r="B2" s="28"/>
      <c r="C2" s="29"/>
      <c r="D2" s="28"/>
      <c r="E2" s="28"/>
      <c r="F2" s="28"/>
      <c r="G2" s="28"/>
      <c r="H2" s="28"/>
      <c r="I2" s="30"/>
    </row>
    <row r="3" spans="1:9" ht="18.75" x14ac:dyDescent="0.3">
      <c r="A3" s="154" t="s">
        <v>87</v>
      </c>
      <c r="B3" s="155"/>
      <c r="C3" s="155"/>
      <c r="D3" s="155"/>
      <c r="E3" s="155"/>
      <c r="F3" s="155"/>
      <c r="G3" s="155"/>
      <c r="H3" s="155"/>
      <c r="I3" s="156"/>
    </row>
    <row r="4" spans="1:9" x14ac:dyDescent="0.25">
      <c r="A4" s="31"/>
      <c r="B4" s="32"/>
      <c r="C4" s="33"/>
      <c r="D4" s="32"/>
      <c r="E4" s="32"/>
      <c r="F4" s="32"/>
      <c r="G4" s="32"/>
      <c r="H4" s="32"/>
      <c r="I4" s="34"/>
    </row>
    <row r="5" spans="1:9" x14ac:dyDescent="0.25">
      <c r="A5" s="31"/>
      <c r="B5" s="32"/>
      <c r="C5" s="33"/>
      <c r="D5" s="32"/>
      <c r="E5" s="32"/>
      <c r="F5" s="32"/>
      <c r="G5" s="32"/>
      <c r="H5" s="32"/>
      <c r="I5" s="34"/>
    </row>
    <row r="6" spans="1:9" x14ac:dyDescent="0.25">
      <c r="A6" s="31" t="s">
        <v>18</v>
      </c>
      <c r="B6" s="157"/>
      <c r="C6" s="158"/>
      <c r="D6" s="158"/>
      <c r="E6" s="158"/>
      <c r="F6" s="158"/>
      <c r="G6" s="158"/>
      <c r="H6" s="158"/>
      <c r="I6" s="159"/>
    </row>
    <row r="7" spans="1:9" x14ac:dyDescent="0.25">
      <c r="A7" s="31"/>
      <c r="B7" s="32"/>
      <c r="C7" s="33"/>
      <c r="D7" s="32"/>
      <c r="E7" s="32"/>
      <c r="F7" s="32"/>
      <c r="G7" s="32"/>
      <c r="H7" s="32"/>
      <c r="I7" s="34"/>
    </row>
    <row r="8" spans="1:9" x14ac:dyDescent="0.25">
      <c r="A8" s="31" t="s">
        <v>19</v>
      </c>
      <c r="B8" s="35" t="s">
        <v>148</v>
      </c>
      <c r="C8" s="158"/>
      <c r="D8" s="158"/>
      <c r="E8" s="158"/>
      <c r="F8" s="158"/>
      <c r="G8" s="32"/>
      <c r="H8" s="32"/>
      <c r="I8" s="36"/>
    </row>
    <row r="9" spans="1:9" x14ac:dyDescent="0.25">
      <c r="A9" s="31"/>
      <c r="B9" s="32"/>
      <c r="C9" s="33"/>
      <c r="D9" s="32"/>
      <c r="E9" s="32"/>
      <c r="F9" s="32"/>
      <c r="G9" s="32"/>
      <c r="H9" s="32"/>
      <c r="I9" s="34"/>
    </row>
    <row r="10" spans="1:9" x14ac:dyDescent="0.25">
      <c r="A10" s="31" t="s">
        <v>20</v>
      </c>
      <c r="B10" s="35" t="s">
        <v>88</v>
      </c>
      <c r="C10" s="37" t="s">
        <v>21</v>
      </c>
      <c r="D10" s="35" t="s">
        <v>22</v>
      </c>
      <c r="E10" s="35"/>
      <c r="F10" s="35"/>
      <c r="G10" s="35"/>
      <c r="H10" s="32"/>
      <c r="I10" s="34"/>
    </row>
    <row r="11" spans="1:9" x14ac:dyDescent="0.25">
      <c r="A11" s="31"/>
      <c r="B11" s="32"/>
      <c r="C11" s="33"/>
      <c r="D11" s="32"/>
      <c r="E11" s="32"/>
      <c r="F11" s="38"/>
      <c r="G11" s="32"/>
      <c r="H11" s="32"/>
      <c r="I11" s="34"/>
    </row>
    <row r="12" spans="1:9" ht="15.75" thickBot="1" x14ac:dyDescent="0.3">
      <c r="A12" s="39"/>
      <c r="B12" s="40" t="s">
        <v>89</v>
      </c>
      <c r="C12" s="41"/>
      <c r="D12" s="40"/>
      <c r="E12" s="40"/>
      <c r="F12" s="40"/>
      <c r="G12" s="40"/>
      <c r="H12" s="40"/>
      <c r="I12" s="42"/>
    </row>
    <row r="13" spans="1:9" ht="16.5" thickBot="1" x14ac:dyDescent="0.3">
      <c r="A13" s="160" t="s">
        <v>23</v>
      </c>
      <c r="B13" s="161"/>
      <c r="C13" s="43" t="s">
        <v>24</v>
      </c>
      <c r="D13" s="107" t="s">
        <v>25</v>
      </c>
      <c r="E13" s="45" t="s">
        <v>26</v>
      </c>
      <c r="F13" s="45" t="s">
        <v>27</v>
      </c>
      <c r="G13" s="162" t="s">
        <v>28</v>
      </c>
      <c r="H13" s="162"/>
      <c r="I13" s="161"/>
    </row>
    <row r="14" spans="1:9" x14ac:dyDescent="0.25">
      <c r="A14" s="163" t="s">
        <v>90</v>
      </c>
      <c r="B14" s="164"/>
      <c r="C14" s="46">
        <v>1</v>
      </c>
      <c r="D14" s="47">
        <v>12500</v>
      </c>
      <c r="E14" s="48">
        <v>2.08</v>
      </c>
      <c r="F14" s="49">
        <f>+D14*E14</f>
        <v>26000</v>
      </c>
      <c r="G14" s="163" t="s">
        <v>30</v>
      </c>
      <c r="H14" s="165"/>
      <c r="I14" s="164"/>
    </row>
    <row r="15" spans="1:9" x14ac:dyDescent="0.25">
      <c r="A15" s="150" t="s">
        <v>13</v>
      </c>
      <c r="B15" s="152"/>
      <c r="C15" s="52">
        <v>0.02</v>
      </c>
      <c r="D15" s="53">
        <f>+D14*C15</f>
        <v>250</v>
      </c>
      <c r="E15" s="54">
        <v>1</v>
      </c>
      <c r="F15" s="49">
        <f t="shared" ref="F15:F31" si="0">+D15*E15</f>
        <v>250</v>
      </c>
      <c r="G15" s="147" t="s">
        <v>91</v>
      </c>
      <c r="H15" s="148"/>
      <c r="I15" s="149"/>
    </row>
    <row r="16" spans="1:9" x14ac:dyDescent="0.25">
      <c r="A16" s="150" t="s">
        <v>92</v>
      </c>
      <c r="B16" s="152"/>
      <c r="C16" s="52">
        <v>0.17</v>
      </c>
      <c r="D16" s="53">
        <f>+C16*D14</f>
        <v>2125</v>
      </c>
      <c r="E16" s="54">
        <v>2.6</v>
      </c>
      <c r="F16" s="49">
        <f t="shared" si="0"/>
        <v>5525</v>
      </c>
      <c r="G16" s="153" t="s">
        <v>93</v>
      </c>
      <c r="H16" s="151"/>
      <c r="I16" s="152"/>
    </row>
    <row r="17" spans="1:9" x14ac:dyDescent="0.25">
      <c r="A17" s="150" t="s">
        <v>94</v>
      </c>
      <c r="B17" s="152"/>
      <c r="C17" s="52">
        <v>0.2</v>
      </c>
      <c r="D17" s="53">
        <f>+C17*D14</f>
        <v>2500</v>
      </c>
      <c r="E17" s="55">
        <v>20</v>
      </c>
      <c r="F17" s="49">
        <f t="shared" si="0"/>
        <v>50000</v>
      </c>
      <c r="G17" s="147" t="s">
        <v>95</v>
      </c>
      <c r="H17" s="148"/>
      <c r="I17" s="149"/>
    </row>
    <row r="18" spans="1:9" x14ac:dyDescent="0.25">
      <c r="A18" s="59" t="s">
        <v>96</v>
      </c>
      <c r="B18" s="105"/>
      <c r="C18" s="52">
        <v>1.4999999999999999E-2</v>
      </c>
      <c r="D18" s="54">
        <f>+C18*D14</f>
        <v>187.5</v>
      </c>
      <c r="E18" s="54">
        <v>14</v>
      </c>
      <c r="F18" s="49">
        <f t="shared" si="0"/>
        <v>2625</v>
      </c>
      <c r="G18" s="147" t="s">
        <v>97</v>
      </c>
      <c r="H18" s="148"/>
      <c r="I18" s="149"/>
    </row>
    <row r="19" spans="1:9" x14ac:dyDescent="0.25">
      <c r="A19" s="150" t="s">
        <v>98</v>
      </c>
      <c r="B19" s="152"/>
      <c r="C19" s="52">
        <v>0.01</v>
      </c>
      <c r="D19" s="54">
        <f>+C19*D14</f>
        <v>125</v>
      </c>
      <c r="E19" s="54">
        <v>22</v>
      </c>
      <c r="F19" s="49">
        <f t="shared" si="0"/>
        <v>2750</v>
      </c>
      <c r="G19" s="150" t="s">
        <v>99</v>
      </c>
      <c r="H19" s="151"/>
      <c r="I19" s="152"/>
    </row>
    <row r="20" spans="1:9" x14ac:dyDescent="0.25">
      <c r="A20" s="150" t="s">
        <v>100</v>
      </c>
      <c r="B20" s="152"/>
      <c r="C20" s="52">
        <v>0.5</v>
      </c>
      <c r="D20" s="54">
        <f>+C20*D14</f>
        <v>6250</v>
      </c>
      <c r="E20" s="54">
        <v>6</v>
      </c>
      <c r="F20" s="49">
        <f t="shared" si="0"/>
        <v>37500</v>
      </c>
      <c r="G20" s="150" t="s">
        <v>97</v>
      </c>
      <c r="H20" s="151"/>
      <c r="I20" s="152"/>
    </row>
    <row r="21" spans="1:9" x14ac:dyDescent="0.25">
      <c r="A21" s="150" t="s">
        <v>38</v>
      </c>
      <c r="B21" s="152"/>
      <c r="C21" s="52">
        <v>0.15</v>
      </c>
      <c r="D21" s="54">
        <f>+C21*D14</f>
        <v>1875</v>
      </c>
      <c r="E21" s="54">
        <v>8</v>
      </c>
      <c r="F21" s="49">
        <f t="shared" si="0"/>
        <v>15000</v>
      </c>
      <c r="G21" s="103" t="s">
        <v>101</v>
      </c>
      <c r="H21" s="104"/>
      <c r="I21" s="105"/>
    </row>
    <row r="22" spans="1:9" x14ac:dyDescent="0.25">
      <c r="A22" s="150" t="s">
        <v>102</v>
      </c>
      <c r="B22" s="152"/>
      <c r="C22" s="52">
        <v>0.08</v>
      </c>
      <c r="D22" s="54">
        <f>+C22*D14</f>
        <v>1000</v>
      </c>
      <c r="E22" s="54">
        <v>19</v>
      </c>
      <c r="F22" s="49">
        <f t="shared" si="0"/>
        <v>19000</v>
      </c>
      <c r="G22" s="103"/>
      <c r="H22" s="57"/>
      <c r="I22" s="58"/>
    </row>
    <row r="23" spans="1:9" x14ac:dyDescent="0.25">
      <c r="A23" s="59" t="s">
        <v>31</v>
      </c>
      <c r="B23" s="57"/>
      <c r="C23" s="52">
        <v>0.3</v>
      </c>
      <c r="D23" s="54">
        <f>+C23*D14</f>
        <v>3750</v>
      </c>
      <c r="E23" s="54">
        <v>0.06</v>
      </c>
      <c r="F23" s="49">
        <f t="shared" si="0"/>
        <v>225</v>
      </c>
      <c r="G23" s="147" t="s">
        <v>103</v>
      </c>
      <c r="H23" s="151"/>
      <c r="I23" s="152"/>
    </row>
    <row r="24" spans="1:9" x14ac:dyDescent="0.25">
      <c r="A24" s="89"/>
      <c r="B24" s="57"/>
      <c r="C24" s="52"/>
      <c r="D24" s="54">
        <f>+C24*D14</f>
        <v>0</v>
      </c>
      <c r="E24" s="54"/>
      <c r="F24" s="49">
        <f t="shared" si="0"/>
        <v>0</v>
      </c>
      <c r="G24" s="103" t="s">
        <v>104</v>
      </c>
      <c r="H24" s="104"/>
      <c r="I24" s="105"/>
    </row>
    <row r="25" spans="1:9" x14ac:dyDescent="0.25">
      <c r="A25" s="59"/>
      <c r="B25" s="57"/>
      <c r="C25" s="52"/>
      <c r="D25" s="54">
        <f>+C25*D14</f>
        <v>0</v>
      </c>
      <c r="E25" s="54"/>
      <c r="F25" s="49">
        <f t="shared" si="0"/>
        <v>0</v>
      </c>
      <c r="G25" s="150" t="s">
        <v>105</v>
      </c>
      <c r="H25" s="151"/>
      <c r="I25" s="152"/>
    </row>
    <row r="26" spans="1:9" x14ac:dyDescent="0.25">
      <c r="A26" s="59"/>
      <c r="B26" s="57"/>
      <c r="C26" s="52"/>
      <c r="D26" s="54">
        <f>+C26*D14</f>
        <v>0</v>
      </c>
      <c r="E26" s="54"/>
      <c r="F26" s="49">
        <f t="shared" si="0"/>
        <v>0</v>
      </c>
      <c r="G26" s="150"/>
      <c r="H26" s="151"/>
      <c r="I26" s="152"/>
    </row>
    <row r="27" spans="1:9" x14ac:dyDescent="0.25">
      <c r="A27" s="59"/>
      <c r="B27" s="57"/>
      <c r="C27" s="52"/>
      <c r="D27" s="54">
        <f>+C27*D14</f>
        <v>0</v>
      </c>
      <c r="E27" s="54"/>
      <c r="F27" s="49">
        <f t="shared" si="0"/>
        <v>0</v>
      </c>
      <c r="G27" s="150"/>
      <c r="H27" s="151"/>
      <c r="I27" s="152"/>
    </row>
    <row r="28" spans="1:9" x14ac:dyDescent="0.25">
      <c r="A28" s="59"/>
      <c r="B28" s="57"/>
      <c r="C28" s="52"/>
      <c r="D28" s="54">
        <f>+C28*D14</f>
        <v>0</v>
      </c>
      <c r="E28" s="54"/>
      <c r="F28" s="49">
        <f t="shared" si="0"/>
        <v>0</v>
      </c>
      <c r="G28" s="57"/>
      <c r="H28" s="57"/>
      <c r="I28" s="58"/>
    </row>
    <row r="29" spans="1:9" ht="15.75" x14ac:dyDescent="0.25">
      <c r="A29" s="60"/>
      <c r="B29" s="57"/>
      <c r="C29" s="52"/>
      <c r="D29" s="54">
        <f>+C29*D14</f>
        <v>0</v>
      </c>
      <c r="E29" s="54"/>
      <c r="F29" s="49">
        <f t="shared" si="0"/>
        <v>0</v>
      </c>
      <c r="G29" s="57"/>
      <c r="H29" s="57"/>
      <c r="I29" s="58"/>
    </row>
    <row r="30" spans="1:9" ht="15.75" x14ac:dyDescent="0.25">
      <c r="A30" s="60"/>
      <c r="B30" s="57"/>
      <c r="C30" s="52"/>
      <c r="D30" s="54">
        <f>+C30*D14</f>
        <v>0</v>
      </c>
      <c r="E30" s="54"/>
      <c r="F30" s="49">
        <f t="shared" si="0"/>
        <v>0</v>
      </c>
      <c r="G30" s="57"/>
      <c r="H30" s="57"/>
      <c r="I30" s="58"/>
    </row>
    <row r="31" spans="1:9" ht="16.5" thickBot="1" x14ac:dyDescent="0.3">
      <c r="A31" s="60"/>
      <c r="B31" s="32"/>
      <c r="C31" s="61"/>
      <c r="D31" s="54">
        <f>+C31*D14</f>
        <v>0</v>
      </c>
      <c r="E31" s="62"/>
      <c r="F31" s="49">
        <f t="shared" si="0"/>
        <v>0</v>
      </c>
      <c r="G31" s="32"/>
      <c r="H31" s="32"/>
      <c r="I31" s="34"/>
    </row>
    <row r="32" spans="1:9" ht="16.5" thickBot="1" x14ac:dyDescent="0.3">
      <c r="A32" s="63" t="s">
        <v>32</v>
      </c>
      <c r="B32" s="64"/>
      <c r="C32" s="65">
        <f>SUM(C14:C31)</f>
        <v>2.4449999999999998</v>
      </c>
      <c r="D32" s="66">
        <f>SUM(D14:D31)</f>
        <v>30562.5</v>
      </c>
      <c r="E32" s="67">
        <f>SUM(E14:E31)</f>
        <v>94.740000000000009</v>
      </c>
      <c r="F32" s="67">
        <f>SUM(F14:F31)</f>
        <v>158875</v>
      </c>
      <c r="G32" s="68"/>
      <c r="H32" s="68"/>
      <c r="I32" s="69"/>
    </row>
    <row r="33" spans="1:9" ht="15.75" thickBot="1" x14ac:dyDescent="0.3">
      <c r="A33" s="31"/>
      <c r="B33" s="32"/>
      <c r="C33" s="33"/>
      <c r="D33" s="32"/>
      <c r="E33" s="66" t="s">
        <v>33</v>
      </c>
      <c r="F33" s="70">
        <f>+F32/D32</f>
        <v>5.1983640081799587</v>
      </c>
      <c r="G33" s="32"/>
      <c r="H33" s="32"/>
      <c r="I33" s="34"/>
    </row>
    <row r="34" spans="1:9" x14ac:dyDescent="0.25">
      <c r="A34" s="144"/>
      <c r="B34" s="145"/>
      <c r="C34" s="145"/>
      <c r="D34" s="145"/>
      <c r="E34" s="102"/>
      <c r="F34" s="145"/>
      <c r="G34" s="145"/>
      <c r="H34" s="145"/>
      <c r="I34" s="146"/>
    </row>
    <row r="35" spans="1:9" x14ac:dyDescent="0.25">
      <c r="A35" s="31"/>
      <c r="B35" s="32"/>
      <c r="C35" s="33"/>
      <c r="D35" s="32"/>
      <c r="E35" s="32"/>
      <c r="F35" s="32"/>
      <c r="G35" s="32"/>
      <c r="H35" s="32"/>
      <c r="I35" s="34"/>
    </row>
    <row r="36" spans="1:9" x14ac:dyDescent="0.25">
      <c r="A36" s="31"/>
      <c r="B36" s="32"/>
      <c r="C36" s="33"/>
      <c r="D36" s="32"/>
      <c r="E36" s="32"/>
      <c r="F36" s="32"/>
      <c r="G36" s="32"/>
      <c r="H36" s="32"/>
      <c r="I36" s="34"/>
    </row>
    <row r="37" spans="1:9" ht="15.75" x14ac:dyDescent="0.25">
      <c r="A37" s="72" t="s">
        <v>34</v>
      </c>
      <c r="B37" s="32"/>
      <c r="C37" s="33"/>
      <c r="D37" s="32"/>
      <c r="E37" s="32"/>
      <c r="F37" s="133" t="s">
        <v>35</v>
      </c>
      <c r="G37" s="133"/>
      <c r="H37" s="133"/>
      <c r="I37" s="134"/>
    </row>
    <row r="38" spans="1:9" ht="15.75" thickBot="1" x14ac:dyDescent="0.3">
      <c r="A38" s="31"/>
      <c r="B38" s="32"/>
      <c r="C38" s="33"/>
      <c r="D38" s="32"/>
      <c r="E38" s="32"/>
      <c r="F38" s="32"/>
      <c r="G38" s="32"/>
      <c r="H38" s="32"/>
      <c r="I38" s="34"/>
    </row>
    <row r="39" spans="1:9" ht="16.5" thickBot="1" x14ac:dyDescent="0.3">
      <c r="A39" s="73" t="s">
        <v>106</v>
      </c>
      <c r="B39" s="68"/>
      <c r="C39" s="74"/>
      <c r="D39" s="68"/>
      <c r="E39" s="75"/>
      <c r="F39" s="135"/>
      <c r="G39" s="136"/>
      <c r="H39" s="136"/>
      <c r="I39" s="137"/>
    </row>
    <row r="40" spans="1:9" ht="16.5" thickBot="1" x14ac:dyDescent="0.3">
      <c r="A40" s="130" t="s">
        <v>107</v>
      </c>
      <c r="B40" s="131"/>
      <c r="C40" s="131"/>
      <c r="D40" s="131"/>
      <c r="E40" s="76"/>
      <c r="F40" s="138"/>
      <c r="G40" s="139"/>
      <c r="H40" s="139"/>
      <c r="I40" s="140"/>
    </row>
    <row r="41" spans="1:9" ht="16.5" thickBot="1" x14ac:dyDescent="0.3">
      <c r="A41" s="130" t="s">
        <v>108</v>
      </c>
      <c r="B41" s="131"/>
      <c r="C41" s="131"/>
      <c r="D41" s="131"/>
      <c r="E41" s="77"/>
      <c r="F41" s="138"/>
      <c r="G41" s="139"/>
      <c r="H41" s="139"/>
      <c r="I41" s="140"/>
    </row>
    <row r="42" spans="1:9" ht="16.5" thickBot="1" x14ac:dyDescent="0.3">
      <c r="A42" s="130" t="s">
        <v>109</v>
      </c>
      <c r="B42" s="131"/>
      <c r="C42" s="131"/>
      <c r="D42" s="131"/>
      <c r="E42" s="77"/>
      <c r="F42" s="138"/>
      <c r="G42" s="139"/>
      <c r="H42" s="139"/>
      <c r="I42" s="140"/>
    </row>
    <row r="43" spans="1:9" ht="16.5" thickBot="1" x14ac:dyDescent="0.3">
      <c r="A43" s="130"/>
      <c r="B43" s="131"/>
      <c r="C43" s="131"/>
      <c r="D43" s="131"/>
      <c r="E43" s="77"/>
      <c r="F43" s="138"/>
      <c r="G43" s="139"/>
      <c r="H43" s="139"/>
      <c r="I43" s="140"/>
    </row>
    <row r="44" spans="1:9" ht="16.5" thickBot="1" x14ac:dyDescent="0.3">
      <c r="A44" s="130"/>
      <c r="B44" s="131"/>
      <c r="C44" s="131"/>
      <c r="D44" s="131"/>
      <c r="E44" s="77"/>
      <c r="F44" s="138"/>
      <c r="G44" s="139"/>
      <c r="H44" s="139"/>
      <c r="I44" s="140"/>
    </row>
    <row r="45" spans="1:9" ht="16.5" thickBot="1" x14ac:dyDescent="0.3">
      <c r="A45" s="130"/>
      <c r="B45" s="131"/>
      <c r="C45" s="131"/>
      <c r="D45" s="131"/>
      <c r="E45" s="77"/>
      <c r="F45" s="138"/>
      <c r="G45" s="139"/>
      <c r="H45" s="139"/>
      <c r="I45" s="140"/>
    </row>
    <row r="46" spans="1:9" ht="16.5" thickBot="1" x14ac:dyDescent="0.3">
      <c r="A46" s="130"/>
      <c r="B46" s="131"/>
      <c r="C46" s="131"/>
      <c r="D46" s="132"/>
      <c r="E46" s="77"/>
      <c r="F46" s="138"/>
      <c r="G46" s="139"/>
      <c r="H46" s="139"/>
      <c r="I46" s="140"/>
    </row>
    <row r="47" spans="1:9" ht="16.5" thickBot="1" x14ac:dyDescent="0.3">
      <c r="A47" s="130"/>
      <c r="B47" s="131"/>
      <c r="C47" s="131"/>
      <c r="D47" s="132"/>
      <c r="E47" s="77"/>
      <c r="F47" s="138"/>
      <c r="G47" s="139"/>
      <c r="H47" s="139"/>
      <c r="I47" s="140"/>
    </row>
    <row r="48" spans="1:9" ht="16.5" thickBot="1" x14ac:dyDescent="0.3">
      <c r="A48" s="130"/>
      <c r="B48" s="131"/>
      <c r="C48" s="131"/>
      <c r="D48" s="132"/>
      <c r="E48" s="78"/>
      <c r="F48" s="141"/>
      <c r="G48" s="142"/>
      <c r="H48" s="142"/>
      <c r="I48" s="143"/>
    </row>
    <row r="49" spans="1:9" ht="15.75" x14ac:dyDescent="0.25">
      <c r="A49" s="79"/>
      <c r="B49" s="80"/>
      <c r="C49" s="81"/>
      <c r="D49" s="80"/>
      <c r="E49" s="80"/>
      <c r="F49" s="98"/>
      <c r="G49" s="98"/>
      <c r="H49" s="98"/>
      <c r="I49" s="99"/>
    </row>
    <row r="50" spans="1:9" ht="15.75" x14ac:dyDescent="0.25">
      <c r="A50" s="84"/>
      <c r="B50" s="77"/>
      <c r="C50" s="85"/>
      <c r="D50" s="77"/>
      <c r="E50" s="77"/>
      <c r="F50" s="100"/>
      <c r="G50" s="100"/>
      <c r="H50" s="100"/>
      <c r="I50" s="101"/>
    </row>
    <row r="51" spans="1:9" ht="15.75" x14ac:dyDescent="0.25">
      <c r="A51" s="60"/>
      <c r="B51" s="32"/>
      <c r="C51" s="33"/>
      <c r="D51" s="32"/>
      <c r="E51" s="32"/>
      <c r="F51" s="32"/>
      <c r="G51" s="32"/>
      <c r="H51" s="32"/>
      <c r="I51" s="34"/>
    </row>
    <row r="52" spans="1:9" x14ac:dyDescent="0.25">
      <c r="A52" s="88" t="s">
        <v>36</v>
      </c>
      <c r="B52" s="35"/>
      <c r="C52" s="37"/>
      <c r="D52" s="35"/>
      <c r="E52" s="35"/>
      <c r="F52" s="35"/>
      <c r="G52" s="32"/>
      <c r="H52" s="32"/>
      <c r="I52" s="34"/>
    </row>
    <row r="53" spans="1:9" ht="15.75" thickBot="1" x14ac:dyDescent="0.3">
      <c r="A53" s="39"/>
      <c r="B53" s="40"/>
      <c r="C53" s="41"/>
      <c r="D53" s="40"/>
      <c r="E53" s="40"/>
      <c r="F53" s="109"/>
      <c r="G53" s="40"/>
      <c r="H53" s="40"/>
      <c r="I53" s="42"/>
    </row>
    <row r="59" spans="1:9" x14ac:dyDescent="0.25">
      <c r="A59" s="92" t="s">
        <v>110</v>
      </c>
      <c r="B59" s="92"/>
      <c r="C59" s="92"/>
      <c r="D59" s="92"/>
    </row>
    <row r="60" spans="1:9" x14ac:dyDescent="0.25">
      <c r="A60" s="106" t="s">
        <v>62</v>
      </c>
      <c r="B60" s="106" t="s">
        <v>63</v>
      </c>
      <c r="C60" s="106" t="s">
        <v>33</v>
      </c>
      <c r="D60" s="106" t="s">
        <v>64</v>
      </c>
    </row>
    <row r="61" spans="1:9" x14ac:dyDescent="0.25">
      <c r="A61" s="106" t="s">
        <v>111</v>
      </c>
      <c r="B61" s="106">
        <v>65</v>
      </c>
      <c r="C61" s="106">
        <v>5.2</v>
      </c>
      <c r="D61" s="106">
        <f>B61*C61</f>
        <v>338</v>
      </c>
    </row>
    <row r="62" spans="1:9" x14ac:dyDescent="0.25">
      <c r="D62" s="106">
        <f t="shared" ref="D62:D66" si="1">B62*C62</f>
        <v>0</v>
      </c>
    </row>
    <row r="63" spans="1:9" x14ac:dyDescent="0.25">
      <c r="D63" s="106">
        <f t="shared" si="1"/>
        <v>0</v>
      </c>
    </row>
    <row r="64" spans="1:9" x14ac:dyDescent="0.25">
      <c r="D64" s="106">
        <f t="shared" si="1"/>
        <v>0</v>
      </c>
    </row>
    <row r="65" spans="1:4" x14ac:dyDescent="0.25">
      <c r="D65" s="106">
        <f t="shared" si="1"/>
        <v>0</v>
      </c>
    </row>
    <row r="66" spans="1:4" x14ac:dyDescent="0.25">
      <c r="D66" s="106">
        <f t="shared" si="1"/>
        <v>0</v>
      </c>
    </row>
    <row r="67" spans="1:4" x14ac:dyDescent="0.25">
      <c r="A67" s="91" t="s">
        <v>66</v>
      </c>
      <c r="B67" s="91"/>
      <c r="C67" s="91"/>
      <c r="D67" s="110">
        <f>D61+D62+D63+D64+D65+D66</f>
        <v>338</v>
      </c>
    </row>
    <row r="68" spans="1:4" x14ac:dyDescent="0.25">
      <c r="A68" s="91" t="s">
        <v>67</v>
      </c>
      <c r="B68" s="91" t="s">
        <v>68</v>
      </c>
      <c r="C68" s="91"/>
      <c r="D68" s="92">
        <v>674</v>
      </c>
    </row>
    <row r="69" spans="1:4" x14ac:dyDescent="0.25">
      <c r="A69" s="93" t="s">
        <v>69</v>
      </c>
      <c r="B69" s="93"/>
      <c r="C69" s="91"/>
      <c r="D69" s="111">
        <v>0.25</v>
      </c>
    </row>
    <row r="70" spans="1:4" x14ac:dyDescent="0.25">
      <c r="A70" s="91" t="s">
        <v>70</v>
      </c>
      <c r="B70" s="93"/>
      <c r="C70" s="93"/>
      <c r="D70" s="112">
        <f>+D68*1.25</f>
        <v>842.5</v>
      </c>
    </row>
    <row r="71" spans="1:4" x14ac:dyDescent="0.25">
      <c r="A71" s="96"/>
      <c r="B71" s="96"/>
      <c r="C71" s="96"/>
      <c r="D71" s="96"/>
    </row>
    <row r="72" spans="1:4" x14ac:dyDescent="0.25">
      <c r="A72" s="96"/>
      <c r="B72" s="96"/>
      <c r="C72" s="96"/>
      <c r="D72" s="97"/>
    </row>
    <row r="73" spans="1:4" x14ac:dyDescent="0.25">
      <c r="A73" s="96"/>
      <c r="B73" s="96"/>
      <c r="C73" s="96"/>
      <c r="D73" s="96"/>
    </row>
    <row r="74" spans="1:4" x14ac:dyDescent="0.25">
      <c r="A74" s="96"/>
      <c r="B74" s="96"/>
      <c r="C74" s="96"/>
      <c r="D74" s="96"/>
    </row>
    <row r="75" spans="1:4" x14ac:dyDescent="0.25">
      <c r="A75" s="96"/>
      <c r="B75" s="96"/>
      <c r="C75" s="96"/>
      <c r="D75" s="96"/>
    </row>
  </sheetData>
  <mergeCells count="40">
    <mergeCell ref="A3:I3"/>
    <mergeCell ref="B6:F6"/>
    <mergeCell ref="G6:I6"/>
    <mergeCell ref="C8:F8"/>
    <mergeCell ref="A13:B13"/>
    <mergeCell ref="G13:I13"/>
    <mergeCell ref="A14:B14"/>
    <mergeCell ref="G14:I14"/>
    <mergeCell ref="A15:B15"/>
    <mergeCell ref="G15:I15"/>
    <mergeCell ref="A16:B16"/>
    <mergeCell ref="G16:I16"/>
    <mergeCell ref="G27:I27"/>
    <mergeCell ref="A17:B17"/>
    <mergeCell ref="G17:I17"/>
    <mergeCell ref="G18:I18"/>
    <mergeCell ref="A19:B19"/>
    <mergeCell ref="G19:I19"/>
    <mergeCell ref="A20:B20"/>
    <mergeCell ref="G20:I20"/>
    <mergeCell ref="A21:B21"/>
    <mergeCell ref="A22:B22"/>
    <mergeCell ref="G23:I23"/>
    <mergeCell ref="G25:I25"/>
    <mergeCell ref="G26:I26"/>
    <mergeCell ref="F39:I48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34:B34"/>
    <mergeCell ref="C34:D34"/>
    <mergeCell ref="F34:G34"/>
    <mergeCell ref="H34:I34"/>
    <mergeCell ref="F37:I3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F36" sqref="F36"/>
    </sheetView>
  </sheetViews>
  <sheetFormatPr baseColWidth="10" defaultRowHeight="15" x14ac:dyDescent="0.25"/>
  <cols>
    <col min="3" max="3" width="26.7109375" customWidth="1"/>
    <col min="5" max="5" width="16.5703125" customWidth="1"/>
    <col min="6" max="6" width="21.28515625" customWidth="1"/>
  </cols>
  <sheetData>
    <row r="1" spans="1:6" x14ac:dyDescent="0.25">
      <c r="A1" s="108">
        <f ca="1">A1:G19</f>
        <v>0</v>
      </c>
      <c r="B1" s="108" t="s">
        <v>112</v>
      </c>
      <c r="C1" s="108"/>
      <c r="D1" s="108"/>
      <c r="E1" s="108"/>
      <c r="F1" s="108"/>
    </row>
    <row r="2" spans="1:6" x14ac:dyDescent="0.25">
      <c r="A2" s="108"/>
      <c r="B2" s="108"/>
      <c r="C2" s="108"/>
      <c r="D2" s="108"/>
      <c r="E2" s="108"/>
      <c r="F2" s="108"/>
    </row>
    <row r="3" spans="1:6" ht="62.25" customHeight="1" x14ac:dyDescent="0.25">
      <c r="A3" s="108"/>
      <c r="B3" s="129" t="s">
        <v>113</v>
      </c>
      <c r="C3" s="129"/>
      <c r="D3" s="129"/>
      <c r="E3" s="129" t="s">
        <v>0</v>
      </c>
      <c r="F3" s="129"/>
    </row>
    <row r="4" spans="1:6" x14ac:dyDescent="0.25">
      <c r="A4" s="108"/>
      <c r="B4" s="1">
        <v>0</v>
      </c>
      <c r="C4" s="2" t="s">
        <v>1</v>
      </c>
      <c r="D4" s="3" t="s">
        <v>2</v>
      </c>
      <c r="E4" s="4" t="s">
        <v>3</v>
      </c>
      <c r="F4" s="5" t="s">
        <v>4</v>
      </c>
    </row>
    <row r="5" spans="1:6" x14ac:dyDescent="0.25">
      <c r="A5" s="108"/>
      <c r="B5" s="6">
        <v>0.7</v>
      </c>
      <c r="C5" s="7" t="s">
        <v>114</v>
      </c>
      <c r="D5" s="8">
        <v>137</v>
      </c>
      <c r="E5" s="9">
        <v>15.6</v>
      </c>
      <c r="F5" s="10">
        <f>D5*E5</f>
        <v>2137.1999999999998</v>
      </c>
    </row>
    <row r="6" spans="1:6" x14ac:dyDescent="0.25">
      <c r="A6" s="108"/>
      <c r="B6" s="1">
        <v>0.3</v>
      </c>
      <c r="C6" s="7" t="s">
        <v>115</v>
      </c>
      <c r="D6" s="8">
        <v>59</v>
      </c>
      <c r="E6" s="11">
        <v>8</v>
      </c>
      <c r="F6" s="10">
        <f t="shared" ref="F6:F16" si="0">D6*E6</f>
        <v>472</v>
      </c>
    </row>
    <row r="7" spans="1:6" x14ac:dyDescent="0.25">
      <c r="A7" s="108"/>
      <c r="B7" s="1">
        <f>SUM(B5:B6)</f>
        <v>1</v>
      </c>
      <c r="C7" s="7" t="s">
        <v>116</v>
      </c>
      <c r="D7" s="8">
        <f>SUM(D5:D6)</f>
        <v>196</v>
      </c>
      <c r="E7" s="9"/>
      <c r="F7" s="10">
        <f t="shared" si="0"/>
        <v>0</v>
      </c>
    </row>
    <row r="8" spans="1:6" x14ac:dyDescent="0.25">
      <c r="A8" s="108"/>
      <c r="B8" s="1">
        <v>1.4999999999999999E-2</v>
      </c>
      <c r="C8" s="7" t="s">
        <v>117</v>
      </c>
      <c r="D8" s="8">
        <f>D7*B8</f>
        <v>2.94</v>
      </c>
      <c r="E8" s="9">
        <v>1</v>
      </c>
      <c r="F8" s="10">
        <f t="shared" si="0"/>
        <v>2.94</v>
      </c>
    </row>
    <row r="9" spans="1:6" x14ac:dyDescent="0.25">
      <c r="A9" s="108"/>
      <c r="B9" s="1">
        <v>0.14000000000000001</v>
      </c>
      <c r="C9" s="12" t="s">
        <v>76</v>
      </c>
      <c r="D9" s="8">
        <f>D7*B9</f>
        <v>27.44</v>
      </c>
      <c r="E9" s="9">
        <v>2.2400000000000002</v>
      </c>
      <c r="F9" s="10">
        <f>D9*E9</f>
        <v>61.465600000000009</v>
      </c>
    </row>
    <row r="10" spans="1:6" x14ac:dyDescent="0.25">
      <c r="A10" s="108"/>
      <c r="B10" s="1">
        <v>0.16</v>
      </c>
      <c r="C10" s="7" t="s">
        <v>6</v>
      </c>
      <c r="D10" s="8">
        <f>D7*B10</f>
        <v>31.36</v>
      </c>
      <c r="E10" s="9">
        <v>4.2</v>
      </c>
      <c r="F10" s="9">
        <f>D10*E10</f>
        <v>131.71199999999999</v>
      </c>
    </row>
    <row r="11" spans="1:6" x14ac:dyDescent="0.25">
      <c r="A11" s="108"/>
      <c r="B11" s="1">
        <v>0.05</v>
      </c>
      <c r="C11" s="12" t="s">
        <v>7</v>
      </c>
      <c r="D11" s="8">
        <f>D7*B11</f>
        <v>9.8000000000000007</v>
      </c>
      <c r="E11" s="9">
        <v>6</v>
      </c>
      <c r="F11" s="10">
        <f t="shared" si="0"/>
        <v>58.800000000000004</v>
      </c>
    </row>
    <row r="12" spans="1:6" x14ac:dyDescent="0.25">
      <c r="A12" s="108"/>
      <c r="B12" s="1">
        <v>1.4999999999999999E-2</v>
      </c>
      <c r="C12" s="7" t="s">
        <v>118</v>
      </c>
      <c r="D12" s="8">
        <f>D7*B12</f>
        <v>2.94</v>
      </c>
      <c r="E12" s="9">
        <v>14</v>
      </c>
      <c r="F12" s="10">
        <f t="shared" si="0"/>
        <v>41.16</v>
      </c>
    </row>
    <row r="13" spans="1:6" x14ac:dyDescent="0.25">
      <c r="A13" s="108"/>
      <c r="B13" s="1">
        <v>0.01</v>
      </c>
      <c r="C13" s="12" t="s">
        <v>119</v>
      </c>
      <c r="D13" s="8">
        <f>D7*B13</f>
        <v>1.96</v>
      </c>
      <c r="E13" s="9">
        <v>9.3000000000000007</v>
      </c>
      <c r="F13" s="10">
        <f t="shared" si="0"/>
        <v>18.228000000000002</v>
      </c>
    </row>
    <row r="14" spans="1:6" x14ac:dyDescent="0.25">
      <c r="A14" s="108"/>
      <c r="B14" s="1">
        <v>0.4</v>
      </c>
      <c r="C14" s="12" t="s">
        <v>8</v>
      </c>
      <c r="D14" s="8">
        <f>D7*B14</f>
        <v>78.400000000000006</v>
      </c>
      <c r="E14" s="9">
        <v>0.06</v>
      </c>
      <c r="F14" s="10">
        <f t="shared" si="0"/>
        <v>4.7039999999999997</v>
      </c>
    </row>
    <row r="15" spans="1:6" x14ac:dyDescent="0.25">
      <c r="A15" s="108"/>
      <c r="B15" s="1">
        <v>0.02</v>
      </c>
      <c r="C15" s="7" t="s">
        <v>120</v>
      </c>
      <c r="D15" s="8">
        <f>D7*B15</f>
        <v>3.92</v>
      </c>
      <c r="E15" s="13">
        <v>15</v>
      </c>
      <c r="F15" s="10">
        <f t="shared" si="0"/>
        <v>58.8</v>
      </c>
    </row>
    <row r="16" spans="1:6" x14ac:dyDescent="0.25">
      <c r="A16" s="108"/>
      <c r="B16" s="1">
        <v>0.2</v>
      </c>
      <c r="C16" s="7" t="s">
        <v>121</v>
      </c>
      <c r="D16" s="8">
        <f>D7*B16</f>
        <v>39.200000000000003</v>
      </c>
      <c r="E16" s="13">
        <v>41</v>
      </c>
      <c r="F16" s="10">
        <f t="shared" si="0"/>
        <v>1607.2</v>
      </c>
    </row>
    <row r="17" spans="1:6" x14ac:dyDescent="0.25">
      <c r="A17" s="108"/>
      <c r="B17" s="1"/>
      <c r="C17" s="7"/>
      <c r="D17" s="8"/>
      <c r="E17" s="9"/>
      <c r="F17" s="9"/>
    </row>
    <row r="18" spans="1:6" x14ac:dyDescent="0.25">
      <c r="A18" s="108"/>
      <c r="B18" s="1"/>
      <c r="C18" s="7"/>
      <c r="D18" s="8"/>
      <c r="E18" s="9"/>
      <c r="F18" s="10"/>
    </row>
    <row r="19" spans="1:6" x14ac:dyDescent="0.25">
      <c r="A19" s="108"/>
      <c r="B19" s="1"/>
      <c r="C19" s="7"/>
      <c r="D19" s="8"/>
      <c r="E19" s="9"/>
      <c r="F19" s="10"/>
    </row>
    <row r="20" spans="1:6" x14ac:dyDescent="0.25">
      <c r="A20" s="108"/>
      <c r="B20" s="1">
        <v>0</v>
      </c>
      <c r="C20" s="7"/>
      <c r="D20" s="8"/>
      <c r="E20" s="9">
        <v>0</v>
      </c>
      <c r="F20" s="10">
        <f>D20*E20</f>
        <v>0</v>
      </c>
    </row>
    <row r="21" spans="1:6" x14ac:dyDescent="0.25">
      <c r="A21" s="108"/>
      <c r="B21" s="1">
        <f>SUM(B7:B19)</f>
        <v>2.0099999999999998</v>
      </c>
      <c r="C21" s="14"/>
      <c r="D21" s="8"/>
      <c r="E21" s="15"/>
      <c r="F21" s="16"/>
    </row>
    <row r="22" spans="1:6" x14ac:dyDescent="0.25">
      <c r="A22" s="108"/>
      <c r="B22" s="17"/>
      <c r="C22" s="14" t="s">
        <v>9</v>
      </c>
      <c r="D22" s="8">
        <f>SUM(D7:D19)</f>
        <v>393.96000000000004</v>
      </c>
      <c r="E22" s="18" t="s">
        <v>10</v>
      </c>
      <c r="F22" s="19">
        <f>SUM(F5:F20)</f>
        <v>4594.2096000000001</v>
      </c>
    </row>
    <row r="23" spans="1:6" x14ac:dyDescent="0.25">
      <c r="A23" s="108"/>
      <c r="B23" s="20"/>
      <c r="C23" s="14"/>
      <c r="D23" s="8"/>
      <c r="E23" s="21" t="s">
        <v>3</v>
      </c>
      <c r="F23" s="22">
        <f>F22/D22</f>
        <v>11.66161437709412</v>
      </c>
    </row>
    <row r="24" spans="1:6" x14ac:dyDescent="0.25">
      <c r="A24" s="108"/>
      <c r="B24" s="108"/>
      <c r="C24" s="108"/>
      <c r="D24" s="108"/>
      <c r="E24" s="108"/>
      <c r="F24" s="108"/>
    </row>
    <row r="25" spans="1:6" x14ac:dyDescent="0.25">
      <c r="A25" s="113"/>
      <c r="B25" s="108"/>
      <c r="C25" s="108"/>
      <c r="D25" s="108"/>
      <c r="E25" s="108"/>
      <c r="F25" s="108"/>
    </row>
    <row r="26" spans="1:6" x14ac:dyDescent="0.25">
      <c r="A26" s="108"/>
      <c r="B26" s="108"/>
      <c r="C26" s="108"/>
      <c r="D26" s="108"/>
      <c r="E26" s="108"/>
      <c r="F26" s="108"/>
    </row>
    <row r="27" spans="1:6" x14ac:dyDescent="0.25">
      <c r="A27" s="108"/>
      <c r="B27" s="108"/>
      <c r="C27" s="108"/>
      <c r="D27" s="108"/>
      <c r="E27" s="108"/>
      <c r="F27" s="108"/>
    </row>
    <row r="28" spans="1:6" x14ac:dyDescent="0.25">
      <c r="A28" s="108"/>
      <c r="B28" s="108"/>
      <c r="C28" s="108"/>
      <c r="D28" s="108"/>
      <c r="E28" s="108"/>
      <c r="F28" s="108"/>
    </row>
    <row r="29" spans="1:6" x14ac:dyDescent="0.25">
      <c r="A29" s="92" t="s">
        <v>122</v>
      </c>
      <c r="B29" s="92"/>
      <c r="C29" s="92"/>
      <c r="D29" s="92"/>
      <c r="E29" s="108"/>
      <c r="F29" s="108"/>
    </row>
    <row r="30" spans="1:6" x14ac:dyDescent="0.25">
      <c r="A30" s="108" t="s">
        <v>62</v>
      </c>
      <c r="B30" s="108" t="s">
        <v>63</v>
      </c>
      <c r="C30" s="108" t="s">
        <v>33</v>
      </c>
      <c r="D30" s="108" t="s">
        <v>64</v>
      </c>
      <c r="E30" s="108"/>
      <c r="F30" s="108"/>
    </row>
    <row r="31" spans="1:6" x14ac:dyDescent="0.25">
      <c r="A31" s="108" t="s">
        <v>111</v>
      </c>
      <c r="B31" s="108">
        <v>394</v>
      </c>
      <c r="C31" s="108">
        <v>11.66</v>
      </c>
      <c r="D31" s="108">
        <f>B31*C31</f>
        <v>4594.04</v>
      </c>
      <c r="E31" s="108"/>
      <c r="F31" s="108"/>
    </row>
    <row r="32" spans="1:6" x14ac:dyDescent="0.25">
      <c r="A32" s="108"/>
      <c r="B32" s="108"/>
      <c r="C32" s="108"/>
      <c r="D32" s="108">
        <f t="shared" ref="D32:D36" si="1">B32*C32</f>
        <v>0</v>
      </c>
      <c r="E32" s="108"/>
      <c r="F32" s="108"/>
    </row>
    <row r="33" spans="1:6" x14ac:dyDescent="0.25">
      <c r="A33" s="108"/>
      <c r="B33" s="108"/>
      <c r="C33" s="108"/>
      <c r="D33" s="108">
        <f t="shared" si="1"/>
        <v>0</v>
      </c>
      <c r="E33" s="108"/>
      <c r="F33" s="108"/>
    </row>
    <row r="34" spans="1:6" x14ac:dyDescent="0.25">
      <c r="A34" s="108"/>
      <c r="B34" s="108"/>
      <c r="C34" s="108"/>
      <c r="D34" s="108">
        <f t="shared" si="1"/>
        <v>0</v>
      </c>
      <c r="E34" s="108"/>
      <c r="F34" s="108"/>
    </row>
    <row r="35" spans="1:6" x14ac:dyDescent="0.25">
      <c r="A35" s="108"/>
      <c r="B35" s="108"/>
      <c r="C35" s="108"/>
      <c r="D35" s="108">
        <f t="shared" si="1"/>
        <v>0</v>
      </c>
      <c r="E35" s="108"/>
      <c r="F35" s="108"/>
    </row>
    <row r="36" spans="1:6" x14ac:dyDescent="0.25">
      <c r="A36" s="108"/>
      <c r="B36" s="108"/>
      <c r="C36" s="108"/>
      <c r="D36" s="108">
        <f t="shared" si="1"/>
        <v>0</v>
      </c>
      <c r="E36" s="108"/>
      <c r="F36" s="108"/>
    </row>
    <row r="37" spans="1:6" x14ac:dyDescent="0.25">
      <c r="A37" s="91" t="s">
        <v>66</v>
      </c>
      <c r="B37" s="91"/>
      <c r="C37" s="91"/>
      <c r="D37" s="114">
        <f>D31+D32+D33+D34+D35+D36</f>
        <v>4594.04</v>
      </c>
      <c r="E37" s="108"/>
      <c r="F37" s="108"/>
    </row>
    <row r="38" spans="1:6" x14ac:dyDescent="0.25">
      <c r="A38" s="91" t="s">
        <v>67</v>
      </c>
      <c r="B38" s="91" t="s">
        <v>68</v>
      </c>
      <c r="C38" s="91"/>
      <c r="D38" s="115">
        <v>8950</v>
      </c>
      <c r="E38" s="108"/>
      <c r="F38" s="108"/>
    </row>
    <row r="39" spans="1:6" x14ac:dyDescent="0.25">
      <c r="A39" s="93" t="s">
        <v>69</v>
      </c>
      <c r="B39" s="93"/>
      <c r="C39" s="93"/>
      <c r="D39" s="111">
        <v>0.25</v>
      </c>
      <c r="E39" s="108"/>
      <c r="F39" s="108"/>
    </row>
    <row r="40" spans="1:6" x14ac:dyDescent="0.25">
      <c r="A40" s="93" t="s">
        <v>123</v>
      </c>
      <c r="B40" s="93"/>
      <c r="C40" s="93"/>
      <c r="D40" s="112">
        <f>+D38*1.25</f>
        <v>11187.5</v>
      </c>
      <c r="E40" s="108"/>
      <c r="F40" s="108"/>
    </row>
    <row r="41" spans="1:6" x14ac:dyDescent="0.25">
      <c r="A41" s="96"/>
      <c r="B41" s="96"/>
      <c r="C41" s="96"/>
      <c r="D41" s="116"/>
      <c r="E41" s="108"/>
      <c r="F41" s="108"/>
    </row>
    <row r="42" spans="1:6" x14ac:dyDescent="0.25">
      <c r="A42" s="96"/>
      <c r="B42" s="96"/>
      <c r="C42" s="96"/>
      <c r="D42" s="97"/>
      <c r="E42" s="108"/>
      <c r="F42" s="108"/>
    </row>
  </sheetData>
  <mergeCells count="2">
    <mergeCell ref="B3:D3"/>
    <mergeCell ref="E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opLeftCell="A22" zoomScale="80" zoomScaleNormal="80" workbookViewId="0">
      <selection activeCell="J14" sqref="J14"/>
    </sheetView>
  </sheetViews>
  <sheetFormatPr baseColWidth="10" defaultRowHeight="15" x14ac:dyDescent="0.25"/>
  <cols>
    <col min="5" max="5" width="19.140625" customWidth="1"/>
    <col min="6" max="6" width="15.42578125" customWidth="1"/>
    <col min="9" max="9" width="60.28515625" customWidth="1"/>
  </cols>
  <sheetData>
    <row r="1" spans="1:9" x14ac:dyDescent="0.25">
      <c r="A1" s="23"/>
      <c r="B1" s="24"/>
      <c r="C1" s="25"/>
      <c r="D1" s="24"/>
      <c r="E1" s="24"/>
      <c r="F1" s="24"/>
      <c r="G1" s="24"/>
      <c r="H1" s="24"/>
      <c r="I1" s="26"/>
    </row>
    <row r="2" spans="1:9" x14ac:dyDescent="0.25">
      <c r="A2" s="27"/>
      <c r="B2" s="28"/>
      <c r="C2" s="29"/>
      <c r="D2" s="28"/>
      <c r="E2" s="28"/>
      <c r="F2" s="28"/>
      <c r="G2" s="28"/>
      <c r="H2" s="28"/>
      <c r="I2" s="30"/>
    </row>
    <row r="3" spans="1:9" ht="18.75" x14ac:dyDescent="0.3">
      <c r="A3" s="154" t="s">
        <v>124</v>
      </c>
      <c r="B3" s="155"/>
      <c r="C3" s="155"/>
      <c r="D3" s="155"/>
      <c r="E3" s="155"/>
      <c r="F3" s="155"/>
      <c r="G3" s="155"/>
      <c r="H3" s="155"/>
      <c r="I3" s="156"/>
    </row>
    <row r="4" spans="1:9" x14ac:dyDescent="0.25">
      <c r="A4" s="31"/>
      <c r="B4" s="32"/>
      <c r="C4" s="33"/>
      <c r="D4" s="32"/>
      <c r="E4" s="32"/>
      <c r="F4" s="32"/>
      <c r="G4" s="32"/>
      <c r="H4" s="32"/>
      <c r="I4" s="34"/>
    </row>
    <row r="5" spans="1:9" x14ac:dyDescent="0.25">
      <c r="A5" s="31"/>
      <c r="B5" s="32"/>
      <c r="C5" s="33"/>
      <c r="D5" s="32"/>
      <c r="E5" s="32"/>
      <c r="F5" s="32"/>
      <c r="G5" s="32"/>
      <c r="H5" s="32"/>
      <c r="I5" s="34"/>
    </row>
    <row r="6" spans="1:9" x14ac:dyDescent="0.25">
      <c r="A6" s="31" t="s">
        <v>18</v>
      </c>
      <c r="B6" s="157"/>
      <c r="C6" s="158"/>
      <c r="D6" s="158"/>
      <c r="E6" s="158"/>
      <c r="F6" s="158"/>
      <c r="G6" s="158" t="s">
        <v>125</v>
      </c>
      <c r="H6" s="158"/>
      <c r="I6" s="159"/>
    </row>
    <row r="7" spans="1:9" x14ac:dyDescent="0.25">
      <c r="A7" s="31"/>
      <c r="B7" s="32"/>
      <c r="C7" s="33"/>
      <c r="D7" s="32"/>
      <c r="E7" s="32"/>
      <c r="F7" s="32"/>
      <c r="G7" s="32"/>
      <c r="H7" s="32"/>
      <c r="I7" s="34"/>
    </row>
    <row r="8" spans="1:9" x14ac:dyDescent="0.25">
      <c r="A8" s="31" t="s">
        <v>19</v>
      </c>
      <c r="B8" s="35" t="s">
        <v>147</v>
      </c>
      <c r="C8" s="128"/>
      <c r="D8" s="128"/>
      <c r="E8" s="128"/>
      <c r="F8" s="128"/>
      <c r="G8" s="32"/>
      <c r="H8" s="32"/>
      <c r="I8" s="36"/>
    </row>
    <row r="9" spans="1:9" x14ac:dyDescent="0.25">
      <c r="A9" s="31"/>
      <c r="B9" s="32"/>
      <c r="C9" s="33"/>
      <c r="D9" s="32"/>
      <c r="E9" s="32"/>
      <c r="F9" s="32"/>
      <c r="G9" s="32"/>
      <c r="H9" s="32"/>
      <c r="I9" s="34"/>
    </row>
    <row r="10" spans="1:9" x14ac:dyDescent="0.25">
      <c r="A10" s="31" t="s">
        <v>20</v>
      </c>
      <c r="B10" s="166" t="s">
        <v>126</v>
      </c>
      <c r="C10" s="166"/>
      <c r="D10" s="35" t="s">
        <v>22</v>
      </c>
      <c r="E10" s="35"/>
      <c r="F10" s="35"/>
      <c r="G10" s="35"/>
      <c r="H10" s="32"/>
      <c r="I10" s="34"/>
    </row>
    <row r="11" spans="1:9" x14ac:dyDescent="0.25">
      <c r="A11" s="31"/>
      <c r="B11" s="32"/>
      <c r="C11" s="33"/>
      <c r="D11" s="32"/>
      <c r="E11" s="32"/>
      <c r="F11" s="38"/>
      <c r="G11" s="32"/>
      <c r="H11" s="32"/>
      <c r="I11" s="34"/>
    </row>
    <row r="12" spans="1:9" ht="15.75" thickBot="1" x14ac:dyDescent="0.3">
      <c r="A12" s="39" t="s">
        <v>127</v>
      </c>
      <c r="B12" s="40"/>
      <c r="C12" s="41"/>
      <c r="D12" s="40"/>
      <c r="E12" s="40"/>
      <c r="F12" s="40"/>
      <c r="G12" s="40"/>
      <c r="H12" s="40"/>
      <c r="I12" s="42"/>
    </row>
    <row r="13" spans="1:9" ht="16.5" thickBot="1" x14ac:dyDescent="0.3">
      <c r="A13" s="160" t="s">
        <v>23</v>
      </c>
      <c r="B13" s="161"/>
      <c r="C13" s="43" t="s">
        <v>24</v>
      </c>
      <c r="D13" s="125" t="s">
        <v>25</v>
      </c>
      <c r="E13" s="45" t="s">
        <v>26</v>
      </c>
      <c r="F13" s="45" t="s">
        <v>27</v>
      </c>
      <c r="G13" s="162" t="s">
        <v>28</v>
      </c>
      <c r="H13" s="162"/>
      <c r="I13" s="161"/>
    </row>
    <row r="14" spans="1:9" x14ac:dyDescent="0.25">
      <c r="A14" s="163" t="s">
        <v>128</v>
      </c>
      <c r="B14" s="164"/>
      <c r="C14" s="46">
        <v>1</v>
      </c>
      <c r="D14" s="47">
        <v>12500</v>
      </c>
      <c r="E14" s="48">
        <v>1.32</v>
      </c>
      <c r="F14" s="49">
        <f>+D14*E14</f>
        <v>16500</v>
      </c>
      <c r="G14" s="163" t="s">
        <v>30</v>
      </c>
      <c r="H14" s="165"/>
      <c r="I14" s="164"/>
    </row>
    <row r="15" spans="1:9" x14ac:dyDescent="0.25">
      <c r="A15" s="150" t="s">
        <v>13</v>
      </c>
      <c r="B15" s="152"/>
      <c r="C15" s="52">
        <v>0.01</v>
      </c>
      <c r="D15" s="53">
        <f>+D14*C15</f>
        <v>125</v>
      </c>
      <c r="E15" s="54">
        <v>1</v>
      </c>
      <c r="F15" s="49">
        <f t="shared" ref="F15:F31" si="0">+D15*E15</f>
        <v>125</v>
      </c>
      <c r="G15" s="147" t="s">
        <v>129</v>
      </c>
      <c r="H15" s="148"/>
      <c r="I15" s="149"/>
    </row>
    <row r="16" spans="1:9" x14ac:dyDescent="0.25">
      <c r="A16" s="150" t="s">
        <v>92</v>
      </c>
      <c r="B16" s="152"/>
      <c r="C16" s="52">
        <v>0.16</v>
      </c>
      <c r="D16" s="53">
        <f>+C16*D14</f>
        <v>2000</v>
      </c>
      <c r="E16" s="54">
        <v>2.2400000000000002</v>
      </c>
      <c r="F16" s="49">
        <f t="shared" si="0"/>
        <v>4480</v>
      </c>
      <c r="G16" s="153" t="s">
        <v>130</v>
      </c>
      <c r="H16" s="151"/>
      <c r="I16" s="152"/>
    </row>
    <row r="17" spans="1:9" x14ac:dyDescent="0.25">
      <c r="A17" s="150" t="s">
        <v>131</v>
      </c>
      <c r="B17" s="152"/>
      <c r="C17" s="52">
        <v>0.16</v>
      </c>
      <c r="D17" s="53">
        <f>+C17*D14</f>
        <v>2000</v>
      </c>
      <c r="E17" s="55">
        <v>2.2400000000000002</v>
      </c>
      <c r="F17" s="49">
        <f t="shared" si="0"/>
        <v>4480</v>
      </c>
      <c r="G17" s="147" t="s">
        <v>132</v>
      </c>
      <c r="H17" s="148"/>
      <c r="I17" s="149"/>
    </row>
    <row r="18" spans="1:9" x14ac:dyDescent="0.25">
      <c r="A18" s="122" t="s">
        <v>133</v>
      </c>
      <c r="B18" s="123"/>
      <c r="C18" s="52">
        <v>0.16</v>
      </c>
      <c r="D18" s="54">
        <f>+C18*D14</f>
        <v>2000</v>
      </c>
      <c r="E18" s="54">
        <v>6</v>
      </c>
      <c r="F18" s="49">
        <f t="shared" si="0"/>
        <v>12000</v>
      </c>
      <c r="G18" s="147" t="s">
        <v>134</v>
      </c>
      <c r="H18" s="151"/>
      <c r="I18" s="152"/>
    </row>
    <row r="19" spans="1:9" x14ac:dyDescent="0.25">
      <c r="A19" s="150" t="s">
        <v>16</v>
      </c>
      <c r="B19" s="152"/>
      <c r="C19" s="52">
        <v>1.6E-2</v>
      </c>
      <c r="D19" s="54">
        <f>+C19*D14</f>
        <v>200</v>
      </c>
      <c r="E19" s="54">
        <v>18</v>
      </c>
      <c r="F19" s="49">
        <f t="shared" si="0"/>
        <v>3600</v>
      </c>
      <c r="G19" s="147" t="s">
        <v>135</v>
      </c>
      <c r="H19" s="151"/>
      <c r="I19" s="152"/>
    </row>
    <row r="20" spans="1:9" x14ac:dyDescent="0.25">
      <c r="A20" s="150" t="s">
        <v>136</v>
      </c>
      <c r="B20" s="152"/>
      <c r="C20" s="52">
        <v>5.0000000000000001E-3</v>
      </c>
      <c r="D20" s="54">
        <f>+C20*D14</f>
        <v>62.5</v>
      </c>
      <c r="E20" s="54">
        <v>20</v>
      </c>
      <c r="F20" s="49">
        <f t="shared" si="0"/>
        <v>1250</v>
      </c>
      <c r="G20" s="150" t="s">
        <v>137</v>
      </c>
      <c r="H20" s="151"/>
      <c r="I20" s="152"/>
    </row>
    <row r="21" spans="1:9" x14ac:dyDescent="0.25">
      <c r="A21" s="150" t="s">
        <v>138</v>
      </c>
      <c r="B21" s="152"/>
      <c r="C21" s="52">
        <v>5.0000000000000001E-3</v>
      </c>
      <c r="D21" s="54">
        <f>+C21*D14</f>
        <v>62.5</v>
      </c>
      <c r="E21" s="54">
        <v>20</v>
      </c>
      <c r="F21" s="49">
        <f t="shared" si="0"/>
        <v>1250</v>
      </c>
      <c r="G21" s="147" t="s">
        <v>139</v>
      </c>
      <c r="H21" s="148"/>
      <c r="I21" s="149"/>
    </row>
    <row r="22" spans="1:9" x14ac:dyDescent="0.25">
      <c r="A22" s="150" t="s">
        <v>31</v>
      </c>
      <c r="B22" s="152"/>
      <c r="C22" s="52">
        <v>0.33</v>
      </c>
      <c r="D22" s="54">
        <f>+C22*D14</f>
        <v>4125</v>
      </c>
      <c r="E22" s="54">
        <v>0.06</v>
      </c>
      <c r="F22" s="49">
        <f t="shared" si="0"/>
        <v>247.5</v>
      </c>
      <c r="G22" s="150" t="s">
        <v>140</v>
      </c>
      <c r="H22" s="151"/>
      <c r="I22" s="152"/>
    </row>
    <row r="23" spans="1:9" x14ac:dyDescent="0.25">
      <c r="A23" s="126" t="s">
        <v>141</v>
      </c>
      <c r="B23" s="123"/>
      <c r="C23" s="52">
        <v>2E-3</v>
      </c>
      <c r="D23" s="54">
        <f>+C23*D14</f>
        <v>25</v>
      </c>
      <c r="E23" s="54">
        <v>2</v>
      </c>
      <c r="F23" s="49">
        <f t="shared" si="0"/>
        <v>50</v>
      </c>
      <c r="G23" s="150" t="s">
        <v>142</v>
      </c>
      <c r="H23" s="151"/>
      <c r="I23" s="152"/>
    </row>
    <row r="24" spans="1:9" x14ac:dyDescent="0.25">
      <c r="A24" s="59"/>
      <c r="B24" s="57"/>
      <c r="C24" s="52"/>
      <c r="D24" s="54">
        <f>+C24*D14</f>
        <v>0</v>
      </c>
      <c r="E24" s="54"/>
      <c r="F24" s="49">
        <f t="shared" si="0"/>
        <v>0</v>
      </c>
      <c r="G24" s="150" t="s">
        <v>143</v>
      </c>
      <c r="H24" s="151"/>
      <c r="I24" s="152"/>
    </row>
    <row r="25" spans="1:9" x14ac:dyDescent="0.25">
      <c r="A25" s="59"/>
      <c r="B25" s="57"/>
      <c r="C25" s="52"/>
      <c r="D25" s="54">
        <f>+C25*D14</f>
        <v>0</v>
      </c>
      <c r="E25" s="54"/>
      <c r="F25" s="49">
        <f t="shared" si="0"/>
        <v>0</v>
      </c>
      <c r="G25" s="150"/>
      <c r="H25" s="151"/>
      <c r="I25" s="152"/>
    </row>
    <row r="26" spans="1:9" x14ac:dyDescent="0.25">
      <c r="A26" s="59"/>
      <c r="B26" s="57"/>
      <c r="C26" s="52"/>
      <c r="D26" s="54">
        <f>+C26*D14</f>
        <v>0</v>
      </c>
      <c r="E26" s="54"/>
      <c r="F26" s="49">
        <f t="shared" si="0"/>
        <v>0</v>
      </c>
      <c r="G26" s="150"/>
      <c r="H26" s="151"/>
      <c r="I26" s="152"/>
    </row>
    <row r="27" spans="1:9" x14ac:dyDescent="0.25">
      <c r="A27" s="59"/>
      <c r="B27" s="57"/>
      <c r="C27" s="52"/>
      <c r="D27" s="54">
        <f>+C27*D14</f>
        <v>0</v>
      </c>
      <c r="E27" s="54"/>
      <c r="F27" s="49">
        <f t="shared" si="0"/>
        <v>0</v>
      </c>
      <c r="G27" s="150"/>
      <c r="H27" s="151"/>
      <c r="I27" s="152"/>
    </row>
    <row r="28" spans="1:9" x14ac:dyDescent="0.25">
      <c r="A28" s="59"/>
      <c r="B28" s="57"/>
      <c r="C28" s="52"/>
      <c r="D28" s="54">
        <f>+C28*D14</f>
        <v>0</v>
      </c>
      <c r="E28" s="54"/>
      <c r="F28" s="49">
        <f t="shared" si="0"/>
        <v>0</v>
      </c>
      <c r="G28" s="57"/>
      <c r="H28" s="57"/>
      <c r="I28" s="58"/>
    </row>
    <row r="29" spans="1:9" ht="15.75" x14ac:dyDescent="0.25">
      <c r="A29" s="60"/>
      <c r="B29" s="57"/>
      <c r="C29" s="52"/>
      <c r="D29" s="54">
        <f>+C29*D14</f>
        <v>0</v>
      </c>
      <c r="E29" s="54"/>
      <c r="F29" s="49">
        <f t="shared" si="0"/>
        <v>0</v>
      </c>
      <c r="G29" s="57"/>
      <c r="H29" s="57"/>
      <c r="I29" s="58"/>
    </row>
    <row r="30" spans="1:9" ht="15.75" x14ac:dyDescent="0.25">
      <c r="A30" s="60"/>
      <c r="B30" s="57"/>
      <c r="C30" s="52"/>
      <c r="D30" s="54">
        <f>+C30*D14</f>
        <v>0</v>
      </c>
      <c r="E30" s="54"/>
      <c r="F30" s="49">
        <f t="shared" si="0"/>
        <v>0</v>
      </c>
      <c r="G30" s="57"/>
      <c r="H30" s="57"/>
      <c r="I30" s="58"/>
    </row>
    <row r="31" spans="1:9" ht="16.5" thickBot="1" x14ac:dyDescent="0.3">
      <c r="A31" s="60"/>
      <c r="B31" s="32"/>
      <c r="C31" s="61"/>
      <c r="D31" s="54">
        <f>+C31*D14</f>
        <v>0</v>
      </c>
      <c r="E31" s="62"/>
      <c r="F31" s="49">
        <f t="shared" si="0"/>
        <v>0</v>
      </c>
      <c r="G31" s="32"/>
      <c r="H31" s="32"/>
      <c r="I31" s="34"/>
    </row>
    <row r="32" spans="1:9" ht="16.5" thickBot="1" x14ac:dyDescent="0.3">
      <c r="A32" s="63" t="s">
        <v>32</v>
      </c>
      <c r="B32" s="64"/>
      <c r="C32" s="65">
        <f>SUM(C14:C31)</f>
        <v>1.8479999999999996</v>
      </c>
      <c r="D32" s="66">
        <f>SUM(D14:D31)</f>
        <v>23100</v>
      </c>
      <c r="E32" s="67">
        <f>SUM(E14:E31)</f>
        <v>72.86</v>
      </c>
      <c r="F32" s="67">
        <f>SUM(F14:F31)</f>
        <v>43982.5</v>
      </c>
      <c r="G32" s="68"/>
      <c r="H32" s="68"/>
      <c r="I32" s="69"/>
    </row>
    <row r="33" spans="1:9" ht="15.75" thickBot="1" x14ac:dyDescent="0.3">
      <c r="A33" s="31"/>
      <c r="B33" s="32"/>
      <c r="C33" s="33"/>
      <c r="D33" s="32"/>
      <c r="E33" s="66" t="s">
        <v>33</v>
      </c>
      <c r="F33" s="70">
        <f>+F32/D32</f>
        <v>1.9040043290043289</v>
      </c>
      <c r="G33" s="32"/>
      <c r="H33" s="32"/>
      <c r="I33" s="34"/>
    </row>
    <row r="34" spans="1:9" x14ac:dyDescent="0.25">
      <c r="A34" s="144"/>
      <c r="B34" s="145"/>
      <c r="C34" s="145"/>
      <c r="D34" s="145"/>
      <c r="E34" s="121"/>
      <c r="F34" s="145"/>
      <c r="G34" s="145"/>
      <c r="H34" s="145"/>
      <c r="I34" s="146"/>
    </row>
    <row r="35" spans="1:9" x14ac:dyDescent="0.25">
      <c r="A35" s="31"/>
      <c r="B35" s="32"/>
      <c r="C35" s="33"/>
      <c r="D35" s="32"/>
      <c r="E35" s="32"/>
      <c r="F35" s="32"/>
      <c r="G35" s="32"/>
      <c r="H35" s="32"/>
      <c r="I35" s="34"/>
    </row>
    <row r="36" spans="1:9" x14ac:dyDescent="0.25">
      <c r="A36" s="31"/>
      <c r="B36" s="32"/>
      <c r="C36" s="33"/>
      <c r="D36" s="32"/>
      <c r="E36" s="32"/>
      <c r="F36" s="32"/>
      <c r="G36" s="32"/>
      <c r="H36" s="32"/>
      <c r="I36" s="34"/>
    </row>
    <row r="37" spans="1:9" ht="15.75" x14ac:dyDescent="0.25">
      <c r="A37" s="72" t="s">
        <v>34</v>
      </c>
      <c r="B37" s="32"/>
      <c r="C37" s="33"/>
      <c r="D37" s="32"/>
      <c r="E37" s="32"/>
      <c r="F37" s="133" t="s">
        <v>35</v>
      </c>
      <c r="G37" s="133"/>
      <c r="H37" s="133"/>
      <c r="I37" s="134"/>
    </row>
    <row r="38" spans="1:9" ht="15.75" thickBot="1" x14ac:dyDescent="0.3">
      <c r="A38" s="31"/>
      <c r="B38" s="32"/>
      <c r="C38" s="33"/>
      <c r="D38" s="32"/>
      <c r="E38" s="32"/>
      <c r="F38" s="32"/>
      <c r="G38" s="32"/>
      <c r="H38" s="32"/>
      <c r="I38" s="34"/>
    </row>
    <row r="39" spans="1:9" ht="16.5" thickBot="1" x14ac:dyDescent="0.3">
      <c r="A39" s="73"/>
      <c r="B39" s="68"/>
      <c r="C39" s="74"/>
      <c r="D39" s="68"/>
      <c r="E39" s="75"/>
      <c r="F39" s="135"/>
      <c r="G39" s="136"/>
      <c r="H39" s="136"/>
      <c r="I39" s="137"/>
    </row>
    <row r="40" spans="1:9" ht="16.5" thickBot="1" x14ac:dyDescent="0.3">
      <c r="A40" s="130"/>
      <c r="B40" s="131"/>
      <c r="C40" s="131"/>
      <c r="D40" s="131"/>
      <c r="E40" s="76"/>
      <c r="F40" s="138"/>
      <c r="G40" s="139"/>
      <c r="H40" s="139"/>
      <c r="I40" s="140"/>
    </row>
    <row r="41" spans="1:9" ht="16.5" thickBot="1" x14ac:dyDescent="0.3">
      <c r="A41" s="130"/>
      <c r="B41" s="131"/>
      <c r="C41" s="131"/>
      <c r="D41" s="131"/>
      <c r="E41" s="77"/>
      <c r="F41" s="138"/>
      <c r="G41" s="139"/>
      <c r="H41" s="139"/>
      <c r="I41" s="140"/>
    </row>
    <row r="42" spans="1:9" ht="16.5" thickBot="1" x14ac:dyDescent="0.3">
      <c r="A42" s="130"/>
      <c r="B42" s="131"/>
      <c r="C42" s="131"/>
      <c r="D42" s="131"/>
      <c r="E42" s="77"/>
      <c r="F42" s="138"/>
      <c r="G42" s="139"/>
      <c r="H42" s="139"/>
      <c r="I42" s="140"/>
    </row>
    <row r="43" spans="1:9" ht="16.5" thickBot="1" x14ac:dyDescent="0.3">
      <c r="A43" s="130"/>
      <c r="B43" s="131"/>
      <c r="C43" s="131"/>
      <c r="D43" s="131"/>
      <c r="E43" s="77"/>
      <c r="F43" s="138"/>
      <c r="G43" s="139"/>
      <c r="H43" s="139"/>
      <c r="I43" s="140"/>
    </row>
    <row r="44" spans="1:9" ht="16.5" thickBot="1" x14ac:dyDescent="0.3">
      <c r="A44" s="130"/>
      <c r="B44" s="131"/>
      <c r="C44" s="131"/>
      <c r="D44" s="131"/>
      <c r="E44" s="77"/>
      <c r="F44" s="138"/>
      <c r="G44" s="139"/>
      <c r="H44" s="139"/>
      <c r="I44" s="140"/>
    </row>
    <row r="45" spans="1:9" ht="16.5" thickBot="1" x14ac:dyDescent="0.3">
      <c r="A45" s="130"/>
      <c r="B45" s="131"/>
      <c r="C45" s="131"/>
      <c r="D45" s="131"/>
      <c r="E45" s="77"/>
      <c r="F45" s="138"/>
      <c r="G45" s="139"/>
      <c r="H45" s="139"/>
      <c r="I45" s="140"/>
    </row>
    <row r="46" spans="1:9" ht="16.5" thickBot="1" x14ac:dyDescent="0.3">
      <c r="A46" s="130"/>
      <c r="B46" s="131"/>
      <c r="C46" s="131"/>
      <c r="D46" s="132"/>
      <c r="E46" s="77"/>
      <c r="F46" s="138"/>
      <c r="G46" s="139"/>
      <c r="H46" s="139"/>
      <c r="I46" s="140"/>
    </row>
    <row r="47" spans="1:9" ht="16.5" thickBot="1" x14ac:dyDescent="0.3">
      <c r="A47" s="130"/>
      <c r="B47" s="131"/>
      <c r="C47" s="131"/>
      <c r="D47" s="132"/>
      <c r="E47" s="77"/>
      <c r="F47" s="138"/>
      <c r="G47" s="139"/>
      <c r="H47" s="139"/>
      <c r="I47" s="140"/>
    </row>
    <row r="48" spans="1:9" ht="16.5" thickBot="1" x14ac:dyDescent="0.3">
      <c r="A48" s="130"/>
      <c r="B48" s="131"/>
      <c r="C48" s="131"/>
      <c r="D48" s="132"/>
      <c r="E48" s="78"/>
      <c r="F48" s="141"/>
      <c r="G48" s="142"/>
      <c r="H48" s="142"/>
      <c r="I48" s="143"/>
    </row>
    <row r="49" spans="1:9" ht="15.75" x14ac:dyDescent="0.25">
      <c r="A49" s="79"/>
      <c r="B49" s="80"/>
      <c r="C49" s="81"/>
      <c r="D49" s="80"/>
      <c r="E49" s="80"/>
      <c r="F49" s="117"/>
      <c r="G49" s="117"/>
      <c r="H49" s="117"/>
      <c r="I49" s="118"/>
    </row>
    <row r="50" spans="1:9" ht="15.75" x14ac:dyDescent="0.25">
      <c r="A50" s="84"/>
      <c r="B50" s="77"/>
      <c r="C50" s="85"/>
      <c r="D50" s="77"/>
      <c r="E50" s="77"/>
      <c r="F50" s="119"/>
      <c r="G50" s="119"/>
      <c r="H50" s="119"/>
      <c r="I50" s="120"/>
    </row>
    <row r="51" spans="1:9" ht="15.75" x14ac:dyDescent="0.25">
      <c r="A51" s="60"/>
      <c r="B51" s="32"/>
      <c r="C51" s="33"/>
      <c r="D51" s="32"/>
      <c r="E51" s="32"/>
      <c r="F51" s="32"/>
      <c r="G51" s="32"/>
      <c r="H51" s="32"/>
      <c r="I51" s="34"/>
    </row>
    <row r="52" spans="1:9" x14ac:dyDescent="0.25">
      <c r="A52" s="88" t="s">
        <v>36</v>
      </c>
      <c r="B52" s="35"/>
      <c r="C52" s="37"/>
      <c r="D52" s="35"/>
      <c r="E52" s="35"/>
      <c r="F52" s="35"/>
      <c r="G52" s="32"/>
      <c r="H52" s="32"/>
      <c r="I52" s="34"/>
    </row>
    <row r="53" spans="1:9" ht="15.75" thickBot="1" x14ac:dyDescent="0.3">
      <c r="A53" s="39"/>
      <c r="B53" s="40"/>
      <c r="C53" s="41"/>
      <c r="D53" s="40"/>
      <c r="E53" s="40"/>
      <c r="F53" s="109"/>
      <c r="G53" s="40"/>
      <c r="H53" s="40"/>
      <c r="I53" s="42">
        <f ca="1">A1:I53</f>
        <v>0</v>
      </c>
    </row>
    <row r="54" spans="1:9" x14ac:dyDescent="0.25">
      <c r="A54" s="124"/>
      <c r="B54" s="124"/>
      <c r="C54" s="124"/>
      <c r="D54" s="124"/>
      <c r="E54" s="124"/>
      <c r="F54" s="124"/>
      <c r="G54" s="124"/>
      <c r="H54" s="124"/>
      <c r="I54" s="124"/>
    </row>
    <row r="55" spans="1:9" x14ac:dyDescent="0.25">
      <c r="A55" s="124"/>
      <c r="B55" s="124"/>
      <c r="C55" s="124"/>
      <c r="D55" s="124"/>
      <c r="E55" s="124"/>
      <c r="F55" s="124"/>
      <c r="G55" s="124"/>
      <c r="H55" s="124"/>
      <c r="I55" s="124"/>
    </row>
    <row r="56" spans="1:9" x14ac:dyDescent="0.25">
      <c r="A56" s="124"/>
      <c r="B56" s="124"/>
      <c r="C56" s="124"/>
      <c r="D56" s="124"/>
      <c r="E56" s="124"/>
      <c r="F56" s="124"/>
      <c r="G56" s="124"/>
      <c r="H56" s="124"/>
      <c r="I56" s="124"/>
    </row>
    <row r="57" spans="1:9" x14ac:dyDescent="0.25">
      <c r="A57" s="124"/>
      <c r="B57" s="124"/>
      <c r="C57" s="124"/>
      <c r="D57" s="124"/>
      <c r="E57" s="124"/>
      <c r="F57" s="124"/>
      <c r="G57" s="124"/>
      <c r="H57" s="124"/>
      <c r="I57" s="124"/>
    </row>
    <row r="58" spans="1:9" x14ac:dyDescent="0.25">
      <c r="A58" s="90" t="s">
        <v>144</v>
      </c>
      <c r="B58" s="90"/>
      <c r="C58" s="90"/>
      <c r="D58" s="90"/>
      <c r="E58" s="124"/>
      <c r="F58" s="124"/>
      <c r="G58" s="124"/>
      <c r="H58" s="124"/>
      <c r="I58" s="124"/>
    </row>
    <row r="59" spans="1:9" x14ac:dyDescent="0.25">
      <c r="A59" s="124" t="s">
        <v>62</v>
      </c>
      <c r="B59" s="124" t="s">
        <v>63</v>
      </c>
      <c r="C59" s="124" t="s">
        <v>33</v>
      </c>
      <c r="D59" s="124" t="s">
        <v>64</v>
      </c>
      <c r="E59" s="124"/>
      <c r="F59" s="124"/>
      <c r="G59" s="124"/>
      <c r="H59" s="124"/>
      <c r="I59" s="124"/>
    </row>
    <row r="60" spans="1:9" x14ac:dyDescent="0.25">
      <c r="A60" s="124" t="s">
        <v>145</v>
      </c>
      <c r="B60" s="124">
        <v>200</v>
      </c>
      <c r="C60" s="124">
        <v>1.9</v>
      </c>
      <c r="D60" s="124">
        <f>B60*C60</f>
        <v>380</v>
      </c>
      <c r="E60" s="124"/>
      <c r="F60" s="124"/>
      <c r="G60" s="124"/>
      <c r="H60" s="124"/>
      <c r="I60" s="124"/>
    </row>
    <row r="61" spans="1:9" x14ac:dyDescent="0.25">
      <c r="A61" s="124"/>
      <c r="B61" s="124"/>
      <c r="C61" s="124"/>
      <c r="D61" s="124">
        <f t="shared" ref="D61:D65" si="1">B61*C61</f>
        <v>0</v>
      </c>
      <c r="E61" s="124"/>
      <c r="F61" s="124"/>
      <c r="G61" s="124"/>
      <c r="H61" s="124"/>
      <c r="I61" s="124"/>
    </row>
    <row r="62" spans="1:9" x14ac:dyDescent="0.25">
      <c r="A62" s="124"/>
      <c r="B62" s="124"/>
      <c r="C62" s="124"/>
      <c r="D62" s="124">
        <f t="shared" si="1"/>
        <v>0</v>
      </c>
      <c r="E62" s="124"/>
      <c r="F62" s="124"/>
      <c r="G62" s="124"/>
      <c r="H62" s="124"/>
      <c r="I62" s="124"/>
    </row>
    <row r="63" spans="1:9" x14ac:dyDescent="0.25">
      <c r="A63" s="124"/>
      <c r="B63" s="124"/>
      <c r="C63" s="124"/>
      <c r="D63" s="124">
        <f t="shared" si="1"/>
        <v>0</v>
      </c>
      <c r="E63" s="124"/>
      <c r="F63" s="124"/>
      <c r="G63" s="124"/>
      <c r="H63" s="124"/>
      <c r="I63" s="124"/>
    </row>
    <row r="64" spans="1:9" x14ac:dyDescent="0.25">
      <c r="A64" s="124"/>
      <c r="B64" s="124"/>
      <c r="C64" s="124"/>
      <c r="D64" s="124">
        <f t="shared" si="1"/>
        <v>0</v>
      </c>
      <c r="E64" s="124"/>
      <c r="F64" s="124"/>
      <c r="G64" s="124"/>
      <c r="H64" s="124"/>
      <c r="I64" s="124"/>
    </row>
    <row r="65" spans="1:9" x14ac:dyDescent="0.25">
      <c r="A65" s="124"/>
      <c r="B65" s="124"/>
      <c r="C65" s="124"/>
      <c r="D65" s="124">
        <f t="shared" si="1"/>
        <v>0</v>
      </c>
      <c r="E65" s="124"/>
      <c r="F65" s="124"/>
      <c r="G65" s="124"/>
      <c r="H65" s="124"/>
      <c r="I65" s="124"/>
    </row>
    <row r="66" spans="1:9" x14ac:dyDescent="0.25">
      <c r="A66" s="91" t="s">
        <v>66</v>
      </c>
      <c r="B66" s="91"/>
      <c r="C66" s="91"/>
      <c r="D66" s="91">
        <f>D60+D61+D62+D63+D64+D65</f>
        <v>380</v>
      </c>
      <c r="E66" s="124"/>
      <c r="F66" s="124"/>
      <c r="G66" s="124"/>
      <c r="H66" s="124"/>
      <c r="I66" s="124"/>
    </row>
    <row r="67" spans="1:9" x14ac:dyDescent="0.25">
      <c r="A67" s="91" t="s">
        <v>67</v>
      </c>
      <c r="B67" s="91" t="s">
        <v>68</v>
      </c>
      <c r="C67" s="91"/>
      <c r="D67" s="92">
        <v>785</v>
      </c>
      <c r="E67" s="124"/>
      <c r="F67" s="124"/>
      <c r="G67" s="124"/>
      <c r="H67" s="124"/>
      <c r="I67" s="124"/>
    </row>
    <row r="68" spans="1:9" x14ac:dyDescent="0.25">
      <c r="A68" s="91" t="s">
        <v>146</v>
      </c>
      <c r="B68" s="91"/>
      <c r="C68" s="91"/>
      <c r="D68" s="92">
        <v>1000</v>
      </c>
      <c r="E68" s="124"/>
      <c r="F68" s="124"/>
      <c r="G68" s="124"/>
      <c r="H68" s="124"/>
      <c r="I68" s="124"/>
    </row>
    <row r="69" spans="1:9" x14ac:dyDescent="0.25">
      <c r="A69" s="93" t="s">
        <v>69</v>
      </c>
      <c r="B69" s="93"/>
      <c r="C69" s="93"/>
      <c r="D69" s="111">
        <v>0.25</v>
      </c>
      <c r="E69" s="124"/>
      <c r="F69" s="124"/>
      <c r="G69" s="124"/>
      <c r="H69" s="124"/>
      <c r="I69" s="124"/>
    </row>
    <row r="70" spans="1:9" x14ac:dyDescent="0.25">
      <c r="A70" s="91" t="s">
        <v>70</v>
      </c>
      <c r="B70" s="124"/>
      <c r="C70" s="124"/>
      <c r="D70" s="92">
        <v>1000</v>
      </c>
      <c r="E70" s="124"/>
      <c r="F70" s="124"/>
      <c r="G70" s="124"/>
      <c r="H70" s="124"/>
      <c r="I70" s="124"/>
    </row>
    <row r="71" spans="1:9" x14ac:dyDescent="0.25">
      <c r="A71" s="91"/>
      <c r="B71" s="124"/>
      <c r="C71" s="124"/>
      <c r="D71" s="127"/>
      <c r="E71" s="124"/>
      <c r="F71" s="124"/>
      <c r="G71" s="124"/>
      <c r="H71" s="124"/>
      <c r="I71" s="124"/>
    </row>
    <row r="72" spans="1:9" x14ac:dyDescent="0.25">
      <c r="A72" s="91"/>
      <c r="B72" s="124"/>
      <c r="C72" s="124"/>
      <c r="D72" s="124"/>
      <c r="E72" s="124"/>
      <c r="F72" s="124"/>
      <c r="G72" s="124"/>
      <c r="H72" s="124"/>
      <c r="I72" s="124"/>
    </row>
    <row r="73" spans="1:9" x14ac:dyDescent="0.25">
      <c r="A73" s="91"/>
      <c r="B73" s="124"/>
      <c r="C73" s="124"/>
      <c r="D73" s="124"/>
      <c r="E73" s="124"/>
      <c r="F73" s="124"/>
      <c r="G73" s="124"/>
      <c r="H73" s="124"/>
      <c r="I73" s="124"/>
    </row>
    <row r="74" spans="1:9" x14ac:dyDescent="0.25">
      <c r="A74" s="91"/>
      <c r="B74" s="124"/>
      <c r="C74" s="124"/>
      <c r="D74" s="124"/>
      <c r="E74" s="124"/>
      <c r="F74" s="124"/>
      <c r="G74" s="124"/>
      <c r="H74" s="124"/>
      <c r="I74" s="124"/>
    </row>
    <row r="75" spans="1:9" x14ac:dyDescent="0.25">
      <c r="A75" s="124"/>
      <c r="B75" s="124"/>
      <c r="C75" s="124"/>
      <c r="D75" s="124"/>
      <c r="E75" s="124"/>
      <c r="F75" s="124"/>
      <c r="G75" s="124"/>
      <c r="H75" s="124"/>
      <c r="I75" s="124"/>
    </row>
    <row r="76" spans="1:9" x14ac:dyDescent="0.25">
      <c r="A76" s="124"/>
      <c r="B76" s="124"/>
      <c r="C76" s="124"/>
      <c r="D76" s="124"/>
      <c r="E76" s="124"/>
      <c r="F76" s="124"/>
      <c r="G76" s="124"/>
      <c r="H76" s="124"/>
      <c r="I76" s="124"/>
    </row>
    <row r="77" spans="1:9" x14ac:dyDescent="0.25">
      <c r="A77" s="124"/>
      <c r="B77" s="124"/>
      <c r="C77" s="124"/>
      <c r="D77" s="124"/>
      <c r="E77" s="124"/>
      <c r="F77" s="124"/>
      <c r="G77" s="124"/>
      <c r="H77" s="124"/>
      <c r="I77" s="124"/>
    </row>
  </sheetData>
  <mergeCells count="43">
    <mergeCell ref="A3:I3"/>
    <mergeCell ref="B6:F6"/>
    <mergeCell ref="G6:I6"/>
    <mergeCell ref="A13:B13"/>
    <mergeCell ref="G13:I13"/>
    <mergeCell ref="B10:C10"/>
    <mergeCell ref="A14:B14"/>
    <mergeCell ref="G14:I14"/>
    <mergeCell ref="A15:B15"/>
    <mergeCell ref="G15:I15"/>
    <mergeCell ref="A16:B16"/>
    <mergeCell ref="G16:I16"/>
    <mergeCell ref="G24:I24"/>
    <mergeCell ref="A17:B17"/>
    <mergeCell ref="G17:I17"/>
    <mergeCell ref="G18:I18"/>
    <mergeCell ref="A19:B19"/>
    <mergeCell ref="G19:I19"/>
    <mergeCell ref="A20:B20"/>
    <mergeCell ref="G20:I20"/>
    <mergeCell ref="A21:B21"/>
    <mergeCell ref="G21:I21"/>
    <mergeCell ref="A22:B22"/>
    <mergeCell ref="G22:I22"/>
    <mergeCell ref="G23:I23"/>
    <mergeCell ref="G25:I25"/>
    <mergeCell ref="G26:I26"/>
    <mergeCell ref="G27:I27"/>
    <mergeCell ref="A34:B34"/>
    <mergeCell ref="C34:D34"/>
    <mergeCell ref="F34:G34"/>
    <mergeCell ref="H34:I34"/>
    <mergeCell ref="A48:D48"/>
    <mergeCell ref="F37:I37"/>
    <mergeCell ref="F39:I48"/>
    <mergeCell ref="A40:D40"/>
    <mergeCell ref="A41:D41"/>
    <mergeCell ref="A42:D42"/>
    <mergeCell ref="A43:D43"/>
    <mergeCell ref="A44:D44"/>
    <mergeCell ref="A45:D45"/>
    <mergeCell ref="A46:D46"/>
    <mergeCell ref="A47:D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 FORMULA PAN SUREÑO</vt:lpstr>
      <vt:lpstr>2FORMULA PAN MANTEQUILLA 100 G </vt:lpstr>
      <vt:lpstr>3 PANESILLO DE MANTEQUILLA</vt:lpstr>
      <vt:lpstr>4 PAN TAJADO DE SEMILLAS 500 GR</vt:lpstr>
      <vt:lpstr>CROISSANT 65 GR</vt:lpstr>
      <vt:lpstr>PAN SIN GLUTEN</vt:lpstr>
      <vt:lpstr>PAN OCAÑERO 200g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Equipo 2</cp:lastModifiedBy>
  <dcterms:created xsi:type="dcterms:W3CDTF">2021-06-19T17:42:50Z</dcterms:created>
  <dcterms:modified xsi:type="dcterms:W3CDTF">2021-07-09T12:44:03Z</dcterms:modified>
</cp:coreProperties>
</file>